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3ER TRIM\"/>
    </mc:Choice>
  </mc:AlternateContent>
  <bookViews>
    <workbookView xWindow="0" yWindow="0" windowWidth="28800" windowHeight="12135"/>
  </bookViews>
  <sheets>
    <sheet name="Formato 1" sheetId="2" r:id="rId1"/>
    <sheet name="Formato 2" sheetId="3" r:id="rId2"/>
    <sheet name="Formato 3" sheetId="4" r:id="rId3"/>
    <sheet name="Hoja1" sheetId="16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  <sheet name="7a" sheetId="11" state="hidden" r:id="rId11"/>
    <sheet name="7b" sheetId="12" state="hidden" r:id="rId12"/>
    <sheet name="7c" sheetId="13" state="hidden" r:id="rId13"/>
    <sheet name="7d" sheetId="14" state="hidden" r:id="rId14"/>
    <sheet name="F8_IEA" sheetId="15" state="hidden" r:id="rId15"/>
  </sheets>
  <externalReferences>
    <externalReference r:id="rId16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C9" i="8"/>
  <c r="D9" i="8"/>
  <c r="E9" i="8"/>
  <c r="F9" i="8"/>
  <c r="B9" i="8"/>
  <c r="A4" i="3" l="1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5" i="8"/>
  <c r="D25" i="8"/>
  <c r="E25" i="8"/>
  <c r="F25" i="8"/>
  <c r="F35" i="8" s="1"/>
  <c r="G25" i="8"/>
  <c r="B25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40" i="7"/>
  <c r="G41" i="7"/>
  <c r="G42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C60" i="2"/>
  <c r="B60" i="2"/>
  <c r="C41" i="2"/>
  <c r="B41" i="2"/>
  <c r="C38" i="2"/>
  <c r="E35" i="8" l="1"/>
  <c r="C9" i="7"/>
  <c r="E79" i="2"/>
  <c r="F81" i="2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35" i="8"/>
  <c r="D35" i="8"/>
  <c r="C35" i="8"/>
  <c r="G35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9" i="7" l="1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<sst xmlns="http://schemas.openxmlformats.org/spreadsheetml/2006/main" count="826" uniqueCount="580">
  <si>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</si>
  <si>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</si>
  <si>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</si>
  <si>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</si>
  <si>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</si>
  <si>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</si>
  <si>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</si>
  <si>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</si>
  <si>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</si>
  <si>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</si>
  <si>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</si>
  <si>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</si>
  <si>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</si>
  <si>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</si>
  <si>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</si>
  <si>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</si>
  <si>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</si>
  <si>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</si>
  <si>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</si>
  <si>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</si>
  <si>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</si>
  <si>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</si>
  <si>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</si>
  <si>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</si>
  <si>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</si>
  <si>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</si>
  <si>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</si>
  <si>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</si>
  <si>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</si>
  <si>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</si>
  <si>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</si>
  <si>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</si>
  <si>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</si>
  <si>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</si>
  <si>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</si>
  <si>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</si>
  <si>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</si>
  <si>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</si>
  <si>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</si>
  <si>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</si>
  <si>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</si>
  <si>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</si>
  <si>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</si>
  <si>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</si>
  <si>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</si>
  <si>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</si>
  <si>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</si>
  <si>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</si>
  <si>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</si>
  <si>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</si>
  <si>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</si>
  <si>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</si>
  <si>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</si>
  <si>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</si>
  <si>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</si>
  <si>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</si>
  <si>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</si>
  <si>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</si>
  <si>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</si>
  <si>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</si>
  <si>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</si>
  <si>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</si>
  <si>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</si>
  <si>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</si>
  <si>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</si>
  <si>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</si>
  <si>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</si>
  <si>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</si>
  <si>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</si>
  <si>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</si>
  <si>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</si>
  <si>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</si>
  <si>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</si>
  <si>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</si>
  <si>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</si>
  <si>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</si>
  <si>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</si>
  <si>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</si>
  <si>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</si>
  <si>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</si>
  <si>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</si>
  <si>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</si>
  <si>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</si>
  <si>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</si>
  <si>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</si>
  <si>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</si>
  <si>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</si>
  <si>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</si>
  <si>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</si>
  <si>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</si>
  <si>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</si>
  <si>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</si>
  <si>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</si>
  <si>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</si>
  <si>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</si>
  <si>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</si>
  <si>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</si>
  <si>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</si>
  <si>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</si>
  <si>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</si>
  <si>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</si>
  <si>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</si>
  <si>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</si>
  <si>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</si>
  <si>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</si>
  <si>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</si>
  <si>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</si>
  <si>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</si>
  <si>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</si>
  <si>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</si>
  <si>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</si>
  <si>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</si>
  <si>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</si>
  <si>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</si>
  <si>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</si>
  <si>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</si>
  <si>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</si>
  <si>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</si>
  <si>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</si>
  <si>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</si>
  <si>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</si>
  <si>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</si>
  <si>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</si>
  <si>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</si>
  <si>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</si>
  <si>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</si>
  <si>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</si>
  <si>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</si>
  <si>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</si>
  <si>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</si>
  <si>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</si>
  <si>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</si>
  <si>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</si>
  <si>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</si>
  <si>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</si>
  <si>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</si>
  <si>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</si>
  <si>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</si>
  <si>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</si>
  <si>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</si>
  <si>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</si>
  <si>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</si>
  <si>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</si>
  <si>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</si>
  <si>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</si>
  <si>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</si>
  <si>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</si>
  <si>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</si>
  <si>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</si>
  <si>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</si>
  <si>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</si>
  <si>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</si>
  <si>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</si>
  <si>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</si>
  <si>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</si>
  <si>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</si>
  <si>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</si>
  <si>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</si>
  <si>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</si>
  <si>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</si>
  <si>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</si>
  <si>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</si>
  <si>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</si>
  <si>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</si>
  <si>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</si>
  <si>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</si>
  <si>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</si>
  <si>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</si>
  <si>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</si>
  <si>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</si>
  <si>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</si>
  <si>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</si>
  <si>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</si>
  <si>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</si>
  <si>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</si>
  <si>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</si>
  <si>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</si>
  <si>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</si>
  <si>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</si>
  <si>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</si>
  <si>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</si>
  <si>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</si>
  <si>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</si>
  <si>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</si>
  <si>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</si>
  <si>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</si>
  <si>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</si>
  <si>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</si>
  <si>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</si>
  <si>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</si>
  <si>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</si>
  <si>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</si>
  <si>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</si>
  <si>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</si>
  <si>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</si>
  <si>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</si>
  <si>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</si>
  <si>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</si>
  <si>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</si>
  <si>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</si>
  <si>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</si>
  <si>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</si>
  <si>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</si>
  <si>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</si>
  <si>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</si>
  <si>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</si>
  <si>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</si>
  <si>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</si>
  <si>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</si>
  <si>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</si>
  <si>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</si>
  <si>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</si>
  <si>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</si>
  <si>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</si>
  <si>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</si>
  <si>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</si>
  <si>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</si>
  <si>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</si>
  <si>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</si>
  <si>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</si>
  <si>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</si>
  <si>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</si>
  <si>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</si>
  <si>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</si>
  <si>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</si>
  <si>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</si>
  <si>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</si>
  <si>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</si>
  <si>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</si>
  <si>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</si>
  <si>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</si>
  <si>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</si>
  <si>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</si>
  <si>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</si>
  <si>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</si>
  <si>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</si>
  <si>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</si>
  <si>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</si>
  <si>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</si>
  <si>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</si>
  <si>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</si>
  <si>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</si>
  <si>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</si>
  <si>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</si>
  <si>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</si>
  <si>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</si>
  <si>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</si>
  <si>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</si>
  <si>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</si>
  <si>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</si>
  <si>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</si>
  <si>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</si>
  <si>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</si>
  <si>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</si>
  <si>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</si>
  <si>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</si>
  <si>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</si>
  <si>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</si>
  <si>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</si>
  <si>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</si>
  <si>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</si>
  <si>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</si>
  <si>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</si>
  <si>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</si>
  <si>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</si>
  <si>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</si>
  <si>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</si>
  <si>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</si>
  <si>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</si>
  <si>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</si>
  <si>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</si>
  <si>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</si>
  <si>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</si>
  <si>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</si>
  <si>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</si>
  <si>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</si>
  <si>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</si>
  <si>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</si>
  <si>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</si>
  <si>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</si>
  <si>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</si>
  <si>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</si>
  <si>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</si>
  <si>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</si>
  <si>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</si>
  <si>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</si>
  <si>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</si>
  <si>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</si>
  <si>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</si>
  <si>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</si>
  <si>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</si>
  <si>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</si>
  <si>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</si>
  <si>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</si>
  <si>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</si>
  <si>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</si>
  <si>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</si>
  <si>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</si>
  <si>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</si>
  <si>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</si>
  <si>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</si>
  <si>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</si>
  <si>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</si>
  <si>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</si>
  <si>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</si>
  <si>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</si>
  <si>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</si>
  <si>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</si>
  <si>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</si>
  <si>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</si>
  <si>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</si>
  <si>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</si>
  <si>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</si>
  <si>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</si>
  <si>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</si>
  <si>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</si>
  <si>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</si>
  <si>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</si>
  <si>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</si>
  <si>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</si>
  <si>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</si>
  <si>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</si>
  <si>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</si>
  <si>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</si>
  <si>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</si>
  <si>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</si>
  <si>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</si>
  <si>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</si>
  <si>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</si>
  <si>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</si>
  <si>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</si>
  <si>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</si>
  <si>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</si>
  <si>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</si>
  <si>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</si>
  <si>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</si>
  <si>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</si>
  <si>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</si>
  <si>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</si>
  <si>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</si>
  <si>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</si>
  <si>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</si>
  <si>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</si>
  <si>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</si>
  <si>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</si>
  <si>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</si>
  <si>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</si>
  <si>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</si>
  <si>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</si>
  <si>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</si>
  <si>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</si>
  <si>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</si>
  <si>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</si>
  <si>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</si>
  <si>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</si>
  <si>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</si>
  <si>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</si>
  <si>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</si>
  <si>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</si>
  <si>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</si>
  <si>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</si>
  <si>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</si>
  <si>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</si>
  <si>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</si>
  <si>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</si>
  <si>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</si>
  <si>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</si>
  <si>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</si>
  <si>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</si>
  <si>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</si>
  <si>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</si>
  <si>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</si>
  <si>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</si>
  <si>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</si>
  <si>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</si>
  <si>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</si>
  <si>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</si>
  <si>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</si>
  <si>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</si>
  <si>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</si>
  <si>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</si>
  <si>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</si>
  <si>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</si>
  <si>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</si>
  <si>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</si>
  <si>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</si>
  <si>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</si>
  <si>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</si>
  <si>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</si>
  <si>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</si>
  <si>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</si>
  <si>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</si>
  <si>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</si>
  <si>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</si>
  <si>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</si>
  <si>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</si>
  <si>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</si>
  <si>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</si>
  <si>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</si>
  <si>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</si>
  <si>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</si>
  <si>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</si>
  <si>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</si>
  <si>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</si>
  <si>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</si>
  <si>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</si>
  <si>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</si>
  <si>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</si>
  <si>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</si>
  <si>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</si>
  <si>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</si>
  <si>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</si>
  <si>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</si>
  <si>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</si>
  <si>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</si>
  <si>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</si>
  <si>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</si>
  <si>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</si>
  <si>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</si>
  <si>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</si>
  <si>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</si>
  <si>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</si>
  <si>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</si>
  <si>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</si>
  <si>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</si>
  <si>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</si>
  <si>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</si>
  <si>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</si>
  <si>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</si>
  <si>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</si>
  <si>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</si>
  <si>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</si>
  <si>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</si>
  <si>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</si>
  <si>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</si>
  <si>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</si>
  <si>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</si>
  <si>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</si>
  <si>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</si>
  <si>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</si>
  <si>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</si>
  <si>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</si>
  <si>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</si>
  <si>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</si>
  <si>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</si>
  <si>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</si>
  <si>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</si>
  <si>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</si>
  <si>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</si>
  <si>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</si>
  <si>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</si>
  <si>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</si>
  <si>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</si>
  <si>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</si>
  <si>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</si>
  <si>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</si>
  <si>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</si>
  <si>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</si>
  <si>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</si>
  <si>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</si>
  <si>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</si>
  <si>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</si>
  <si>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</si>
  <si>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</si>
  <si>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</si>
  <si>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</si>
  <si>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</si>
  <si>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</si>
  <si>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</si>
  <si>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</si>
  <si>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</si>
  <si>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</si>
  <si>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</si>
  <si>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</si>
  <si>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</si>
  <si>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</si>
  <si>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</si>
  <si>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</si>
  <si>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</si>
  <si>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</si>
  <si>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</si>
  <si>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</si>
  <si>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</si>
  <si>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</si>
  <si>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</si>
  <si>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</si>
  <si>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</si>
  <si>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</si>
  <si>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</si>
  <si>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</si>
  <si>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</si>
  <si>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</si>
  <si>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</si>
  <si>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</si>
  <si>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</si>
  <si>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</si>
  <si>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</si>
  <si>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</si>
  <si>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</si>
  <si>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</si>
  <si>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</si>
  <si>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</si>
  <si>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</si>
  <si>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</si>
  <si>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</si>
  <si>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</si>
  <si>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</si>
  <si>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</si>
  <si>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</si>
  <si>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</si>
  <si>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</si>
  <si>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</si>
  <si>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</si>
  <si>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</si>
  <si>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</si>
  <si>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</si>
  <si>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</si>
  <si>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</si>
  <si>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</si>
  <si>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</si>
  <si>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</si>
  <si>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</si>
  <si>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</si>
  <si>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</si>
  <si>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</si>
  <si>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</si>
  <si>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</si>
  <si>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</si>
  <si>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</si>
  <si>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</si>
  <si>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</si>
  <si>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</si>
  <si>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</si>
  <si>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</si>
  <si>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</si>
  <si>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</si>
  <si>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</si>
  <si>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</si>
  <si>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</si>
  <si>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</si>
  <si>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</si>
  <si>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</si>
  <si>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</si>
  <si>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</si>
  <si>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</si>
  <si>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</si>
  <si>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</si>
  <si>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</si>
  <si>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</si>
  <si>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</si>
  <si>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</si>
  <si>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</si>
  <si>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</si>
  <si>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</si>
  <si>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</si>
  <si>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</si>
  <si>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</si>
  <si>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</si>
  <si>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</si>
  <si>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</si>
  <si>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</si>
  <si>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</si>
  <si>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</si>
  <si>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Junta Municipal de Agua Potable y Alcantarillado de Acámbaro, Gto.</t>
  </si>
  <si>
    <t>Al 31 de Diciembre de 2022 y al 30 de Septiembre de 2023 (b)</t>
  </si>
  <si>
    <t>Del 1 de Enero al 30 de Septimbre de 2023 (b)</t>
  </si>
  <si>
    <t>31120M02A000000 JUNTA MPAL AGUA POT Y ALCANT DE ACAMBARO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</si>
  <si>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</si>
  <si>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</si>
  <si>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</si>
  <si>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</si>
  <si>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JURIDICO</t>
  </si>
  <si>
    <t>31120M02A020500 GERENCIA DE PROYECTOS Y OBRAS</t>
  </si>
  <si>
    <t>31120M02A020600 JEFATURA TRABAJO SOCIAL</t>
  </si>
  <si>
    <t>31120M02A020701 GERENCIA DE OPERACION Y MANTTO</t>
  </si>
  <si>
    <t>31120M02A020702 MANTENIMIENTO DE RED</t>
  </si>
  <si>
    <t>31120M02A020703 DEPARTAMENTO DE CLORACION</t>
  </si>
  <si>
    <t>31120M02A020704 OPERACION Y EQ BOMBEO</t>
  </si>
  <si>
    <t>31120M02A020800 JEFATURA PLANTA TRAT AGUAS RESIDUALES</t>
  </si>
  <si>
    <t>31120M02A020900 GERENCIA SOPORTE TEC Y MANTTO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</si>
</sst>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168" fontId="1" fillId="0" borderId="0" applyFont="0" applyFill="0" applyBorder="0" applyAlignment="0" applyProtection="0"/>
    <xf numFmtId="0" fontId="19" fillId="0" borderId="0"/>
    <xf numFmtId="0" fontId="20" fillId="0" borderId="0"/>
  </cellStyleXfs>
  <cellXfs count="22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169" fontId="2" fillId="0" borderId="14" xfId="4" applyNumberFormat="1" applyFont="1" applyFill="1" applyBorder="1" applyAlignment="1" applyProtection="1">
      <alignment horizontal="right" vertical="center"/>
      <protection locked="0"/>
    </xf>
    <xf numFmtId="169" fontId="2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0" fontId="0" fillId="0" borderId="0" xfId="0"/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0" fillId="0" borderId="14" xfId="4" applyNumberFormat="1" applyFont="1" applyFill="1" applyBorder="1" applyAlignment="1" applyProtection="1">
      <alignment vertical="center"/>
      <protection locked="0"/>
    </xf>
    <xf numFmtId="169" fontId="1" fillId="0" borderId="14" xfId="4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0" fillId="0" borderId="14" xfId="4" applyNumberFormat="1" applyFont="1" applyFill="1" applyBorder="1" applyAlignment="1" applyProtection="1">
      <alignment vertical="center"/>
      <protection locked="0"/>
    </xf>
    <xf numFmtId="169" fontId="1" fillId="0" borderId="14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vertical="center"/>
      <protection locked="0"/>
    </xf>
    <xf numFmtId="169" fontId="1" fillId="0" borderId="8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vertical="center"/>
      <protection locked="0"/>
    </xf>
    <xf numFmtId="169" fontId="1" fillId="0" borderId="8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horizontal="right" vertical="center"/>
      <protection locked="0"/>
    </xf>
    <xf numFmtId="169" fontId="1" fillId="0" borderId="8" xfId="4" applyNumberFormat="1" applyFont="1" applyFill="1" applyBorder="1" applyAlignment="1" applyProtection="1">
      <alignment horizontal="right" vertical="center"/>
      <protection locked="0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0" zoomScaleNormal="70" workbookViewId="0">
      <selection activeCell="A4" sqref="A4"/>
    </sheetView>
  </sheetViews>
  <sheetFormatPr baseColWidth="10" defaultColWidth="11" defaultRowHeight="15" x14ac:dyDescent="0.25"/>
  <cols>
    <col min="1" max="1" width="96.42578125" customWidth="1"/>
    <col min="2" max="2" width="19.5703125" bestFit="1" customWidth="1"/>
    <col min="3" max="3" width="23" bestFit="1" customWidth="1"/>
    <col min="4" max="4" width="98.7109375" bestFit="1" customWidth="1"/>
    <col min="5" max="5" width="19.5703125" bestFit="1" customWidth="1"/>
    <col min="6" max="6" width="19.28515625" bestFit="1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563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564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9">
        <f>SUM(B10:B16)</f>
        <v>33618847.93</v>
      </c>
      <c r="C9" s="49">
        <f>SUM(C10:C16)</f>
        <v>27605198.640000001</v>
      </c>
      <c r="D9" s="48" t="s">
        <v>12</v>
      </c>
      <c r="E9" s="49">
        <f>SUM(E10:E18)</f>
        <v>23945577.070000004</v>
      </c>
      <c r="F9" s="49">
        <f>SUM(F10:F18)</f>
        <v>23540429.219999999</v>
      </c>
    </row>
    <row r="10" spans="1:6" x14ac:dyDescent="0.25">
      <c r="A10" s="50" t="s">
        <v>13</v>
      </c>
      <c r="B10" s="177">
        <v>0</v>
      </c>
      <c r="C10" s="177">
        <v>0</v>
      </c>
      <c r="D10" s="50" t="s">
        <v>14</v>
      </c>
      <c r="E10" s="182">
        <v>4451.13</v>
      </c>
      <c r="F10" s="182">
        <v>4451.13</v>
      </c>
    </row>
    <row r="11" spans="1:6" x14ac:dyDescent="0.25">
      <c r="A11" s="50" t="s">
        <v>15</v>
      </c>
      <c r="B11" s="177">
        <v>14074837.34</v>
      </c>
      <c r="C11" s="177">
        <v>5980405.8200000003</v>
      </c>
      <c r="D11" s="50" t="s">
        <v>16</v>
      </c>
      <c r="E11" s="182">
        <v>2593411.65</v>
      </c>
      <c r="F11" s="182">
        <v>1739024.23</v>
      </c>
    </row>
    <row r="12" spans="1:6" x14ac:dyDescent="0.25">
      <c r="A12" s="50" t="s">
        <v>17</v>
      </c>
      <c r="B12" s="177">
        <v>0</v>
      </c>
      <c r="C12" s="177">
        <v>0</v>
      </c>
      <c r="D12" s="50" t="s">
        <v>18</v>
      </c>
      <c r="E12" s="182">
        <v>17500</v>
      </c>
      <c r="F12" s="182">
        <v>17500</v>
      </c>
    </row>
    <row r="13" spans="1:6" x14ac:dyDescent="0.25">
      <c r="A13" s="50" t="s">
        <v>19</v>
      </c>
      <c r="B13" s="177">
        <v>19544010.59</v>
      </c>
      <c r="C13" s="177">
        <v>18141878.539999999</v>
      </c>
      <c r="D13" s="50" t="s">
        <v>20</v>
      </c>
      <c r="E13" s="182">
        <v>0</v>
      </c>
      <c r="F13" s="182">
        <v>0</v>
      </c>
    </row>
    <row r="14" spans="1:6" x14ac:dyDescent="0.25">
      <c r="A14" s="50" t="s">
        <v>21</v>
      </c>
      <c r="B14" s="177">
        <v>0</v>
      </c>
      <c r="C14" s="177">
        <v>3482914.28</v>
      </c>
      <c r="D14" s="50" t="s">
        <v>22</v>
      </c>
      <c r="E14" s="182">
        <v>0</v>
      </c>
      <c r="F14" s="182">
        <v>0</v>
      </c>
    </row>
    <row r="15" spans="1:6" x14ac:dyDescent="0.25">
      <c r="A15" s="50" t="s">
        <v>23</v>
      </c>
      <c r="B15" s="177">
        <v>0</v>
      </c>
      <c r="C15" s="177">
        <v>0</v>
      </c>
      <c r="D15" s="50" t="s">
        <v>24</v>
      </c>
      <c r="E15" s="182">
        <v>0</v>
      </c>
      <c r="F15" s="182">
        <v>0</v>
      </c>
    </row>
    <row r="16" spans="1:6" x14ac:dyDescent="0.25">
      <c r="A16" s="50" t="s">
        <v>25</v>
      </c>
      <c r="B16" s="177">
        <v>0</v>
      </c>
      <c r="C16" s="177">
        <v>0</v>
      </c>
      <c r="D16" s="50" t="s">
        <v>26</v>
      </c>
      <c r="E16" s="182">
        <v>21028780.190000001</v>
      </c>
      <c r="F16" s="182">
        <v>21493235.82</v>
      </c>
    </row>
    <row r="17" spans="1:6" x14ac:dyDescent="0.25">
      <c r="A17" s="48" t="s">
        <v>27</v>
      </c>
      <c r="B17" s="49">
        <f>SUM(B18:B24)</f>
        <v>33383948.529999997</v>
      </c>
      <c r="C17" s="49">
        <f>SUM(C18:C24)</f>
        <v>33739556.880000003</v>
      </c>
      <c r="D17" s="50" t="s">
        <v>28</v>
      </c>
      <c r="E17" s="182">
        <v>0</v>
      </c>
      <c r="F17" s="182">
        <v>0</v>
      </c>
    </row>
    <row r="18" spans="1:6" x14ac:dyDescent="0.25">
      <c r="A18" s="50" t="s">
        <v>29</v>
      </c>
      <c r="B18" s="178">
        <v>0</v>
      </c>
      <c r="C18" s="178">
        <v>0</v>
      </c>
      <c r="D18" s="50" t="s">
        <v>30</v>
      </c>
      <c r="E18" s="182">
        <v>301434.09999999998</v>
      </c>
      <c r="F18" s="182">
        <v>286218.03999999998</v>
      </c>
    </row>
    <row r="19" spans="1:6" x14ac:dyDescent="0.25">
      <c r="A19" s="50" t="s">
        <v>31</v>
      </c>
      <c r="B19" s="178">
        <v>30285457.73</v>
      </c>
      <c r="C19" s="178">
        <v>32163017.609999999</v>
      </c>
      <c r="D19" s="48" t="s">
        <v>32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33</v>
      </c>
      <c r="B20" s="178">
        <v>413920.83</v>
      </c>
      <c r="C20" s="178">
        <v>371755.55</v>
      </c>
      <c r="D20" s="50" t="s">
        <v>34</v>
      </c>
      <c r="E20" s="183">
        <v>0</v>
      </c>
      <c r="F20" s="183">
        <v>0</v>
      </c>
    </row>
    <row r="21" spans="1:6" x14ac:dyDescent="0.25">
      <c r="A21" s="50" t="s">
        <v>35</v>
      </c>
      <c r="B21" s="178">
        <v>6630</v>
      </c>
      <c r="C21" s="178">
        <v>6630</v>
      </c>
      <c r="D21" s="50" t="s">
        <v>36</v>
      </c>
      <c r="E21" s="183">
        <v>0</v>
      </c>
      <c r="F21" s="183">
        <v>0</v>
      </c>
    </row>
    <row r="22" spans="1:6" x14ac:dyDescent="0.25">
      <c r="A22" s="50" t="s">
        <v>37</v>
      </c>
      <c r="B22" s="178">
        <v>119795.66</v>
      </c>
      <c r="C22" s="178">
        <v>85515.46</v>
      </c>
      <c r="D22" s="50" t="s">
        <v>38</v>
      </c>
      <c r="E22" s="183">
        <v>0</v>
      </c>
      <c r="F22" s="183">
        <v>0</v>
      </c>
    </row>
    <row r="23" spans="1:6" x14ac:dyDescent="0.25">
      <c r="A23" s="50" t="s">
        <v>39</v>
      </c>
      <c r="B23" s="178">
        <v>0</v>
      </c>
      <c r="C23" s="178">
        <v>0</v>
      </c>
      <c r="D23" s="48" t="s">
        <v>40</v>
      </c>
      <c r="E23" s="49">
        <f>E24+E25</f>
        <v>0</v>
      </c>
      <c r="F23" s="49">
        <f>F24+F25</f>
        <v>0</v>
      </c>
    </row>
    <row r="24" spans="1:6" x14ac:dyDescent="0.25">
      <c r="A24" s="50" t="s">
        <v>41</v>
      </c>
      <c r="B24" s="178">
        <v>2558144.31</v>
      </c>
      <c r="C24" s="178">
        <v>1112638.26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9">
        <f>SUM(B26:B30)</f>
        <v>116481.72</v>
      </c>
      <c r="C25" s="49">
        <f>SUM(C26:C30)</f>
        <v>103981.72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179">
        <v>116481.72</v>
      </c>
      <c r="C26" s="179">
        <v>103981.72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179">
        <v>0</v>
      </c>
      <c r="C27" s="179">
        <v>0</v>
      </c>
      <c r="D27" s="48" t="s">
        <v>48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49</v>
      </c>
      <c r="B28" s="179">
        <v>0</v>
      </c>
      <c r="C28" s="179">
        <v>0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179">
        <v>0</v>
      </c>
      <c r="C29" s="179">
        <v>0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179">
        <v>0</v>
      </c>
      <c r="C30" s="179">
        <v>0</v>
      </c>
      <c r="D30" s="50" t="s">
        <v>54</v>
      </c>
      <c r="E30" s="49">
        <v>0</v>
      </c>
      <c r="F30" s="49">
        <v>0</v>
      </c>
    </row>
    <row r="31" spans="1:6" x14ac:dyDescent="0.25">
      <c r="A31" s="48" t="s">
        <v>55</v>
      </c>
      <c r="B31" s="49">
        <f>SUM(B32:B36)</f>
        <v>0</v>
      </c>
      <c r="C31" s="49">
        <f>SUM(C32:C36)</f>
        <v>0</v>
      </c>
      <c r="D31" s="48" t="s">
        <v>56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57</v>
      </c>
      <c r="B32" s="49">
        <v>0</v>
      </c>
      <c r="C32" s="49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49">
        <v>0</v>
      </c>
      <c r="C33" s="49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49">
        <v>0</v>
      </c>
      <c r="C34" s="49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49">
        <v>0</v>
      </c>
      <c r="C35" s="49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49">
        <v>0</v>
      </c>
      <c r="C36" s="49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180">
        <v>3707837.91</v>
      </c>
      <c r="C37" s="180">
        <v>1227012.3999999999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9">
        <f>SUM(B39:B40)</f>
        <v>0</v>
      </c>
      <c r="C38" s="49">
        <f>SUM(C39:C40)</f>
        <v>0</v>
      </c>
      <c r="D38" s="48" t="s">
        <v>70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9">
        <f>SUM(B42:B45)</f>
        <v>0</v>
      </c>
      <c r="C41" s="49">
        <f>SUM(C42:C45)</f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49">
        <v>0</v>
      </c>
      <c r="F43" s="49">
        <v>0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70827116.089999989</v>
      </c>
      <c r="C47" s="4">
        <f>C9+C17+C25+C31+C37+C38+C41</f>
        <v>62675749.640000001</v>
      </c>
      <c r="D47" s="2" t="s">
        <v>86</v>
      </c>
      <c r="E47" s="4">
        <f>E9+E19+E23+E26+E27+E31+E38+E42</f>
        <v>23945577.070000004</v>
      </c>
      <c r="F47" s="4">
        <f>F9+F19+F23+F26+F27+F31+F38+F42</f>
        <v>23540429.219999999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181">
        <v>0</v>
      </c>
      <c r="C50" s="181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181">
        <v>0</v>
      </c>
      <c r="C51" s="181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181">
        <v>49669008.780000001</v>
      </c>
      <c r="C52" s="181">
        <v>44544128.259999998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181">
        <v>35507483.799999997</v>
      </c>
      <c r="C53" s="181">
        <v>32393667.48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181">
        <v>3516386.89</v>
      </c>
      <c r="C54" s="181">
        <v>3516386.89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181">
        <v>-8775535.6500000004</v>
      </c>
      <c r="C55" s="181">
        <v>-8775535.6500000004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181">
        <v>3744266.72</v>
      </c>
      <c r="C56" s="181">
        <v>3744266.72</v>
      </c>
      <c r="D56" s="47"/>
      <c r="E56" s="51"/>
      <c r="F56" s="51"/>
    </row>
    <row r="57" spans="1:6" x14ac:dyDescent="0.25">
      <c r="A57" s="48" t="s">
        <v>102</v>
      </c>
      <c r="B57" s="181">
        <v>0</v>
      </c>
      <c r="C57" s="181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104</v>
      </c>
      <c r="B58" s="181">
        <v>0</v>
      </c>
      <c r="C58" s="181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23945577.070000004</v>
      </c>
      <c r="F59" s="4">
        <f>F47+F57</f>
        <v>23540429.219999999</v>
      </c>
    </row>
    <row r="60" spans="1:6" x14ac:dyDescent="0.25">
      <c r="A60" s="3" t="s">
        <v>106</v>
      </c>
      <c r="B60" s="4">
        <f>SUM(B50:B58)</f>
        <v>83661610.539999992</v>
      </c>
      <c r="C60" s="4">
        <f>SUM(C50:C58)</f>
        <v>75422913.699999988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154488726.63</v>
      </c>
      <c r="C62" s="4">
        <f>SUM(C47+C60)</f>
        <v>138098663.33999997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9">
        <f>SUM(E64:E66)</f>
        <v>139802685.24000001</v>
      </c>
      <c r="F63" s="49">
        <f>SUM(F64:F66)</f>
        <v>139802685.24000001</v>
      </c>
    </row>
    <row r="64" spans="1:6" x14ac:dyDescent="0.25">
      <c r="A64" s="47"/>
      <c r="B64" s="47"/>
      <c r="C64" s="47"/>
      <c r="D64" s="48" t="s">
        <v>110</v>
      </c>
      <c r="E64" s="184">
        <v>139098132.74000001</v>
      </c>
      <c r="F64" s="184">
        <v>139098132.74000001</v>
      </c>
    </row>
    <row r="65" spans="1:6" x14ac:dyDescent="0.25">
      <c r="A65" s="47"/>
      <c r="B65" s="47"/>
      <c r="C65" s="47"/>
      <c r="D65" s="52" t="s">
        <v>111</v>
      </c>
      <c r="E65" s="184">
        <v>704552.5</v>
      </c>
      <c r="F65" s="184">
        <v>704552.5</v>
      </c>
    </row>
    <row r="66" spans="1:6" x14ac:dyDescent="0.25">
      <c r="A66" s="47"/>
      <c r="B66" s="47"/>
      <c r="C66" s="47"/>
      <c r="D66" s="48" t="s">
        <v>112</v>
      </c>
      <c r="E66" s="184">
        <v>0</v>
      </c>
      <c r="F66" s="184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9">
        <f>SUM(E69:E73)</f>
        <v>-9332190.0800000019</v>
      </c>
      <c r="F68" s="49">
        <f>SUM(F69:F73)</f>
        <v>-25317105.52</v>
      </c>
    </row>
    <row r="69" spans="1:6" x14ac:dyDescent="0.25">
      <c r="A69" s="55"/>
      <c r="B69" s="47"/>
      <c r="C69" s="47"/>
      <c r="D69" s="48" t="s">
        <v>114</v>
      </c>
      <c r="E69" s="185">
        <v>15992982.699999999</v>
      </c>
      <c r="F69" s="185">
        <v>7854235</v>
      </c>
    </row>
    <row r="70" spans="1:6" x14ac:dyDescent="0.25">
      <c r="A70" s="55"/>
      <c r="B70" s="47"/>
      <c r="C70" s="47"/>
      <c r="D70" s="48" t="s">
        <v>115</v>
      </c>
      <c r="E70" s="185">
        <v>-25325172.780000001</v>
      </c>
      <c r="F70" s="185">
        <v>-33171340.52</v>
      </c>
    </row>
    <row r="71" spans="1:6" x14ac:dyDescent="0.25">
      <c r="A71" s="55"/>
      <c r="B71" s="47"/>
      <c r="C71" s="47"/>
      <c r="D71" s="48" t="s">
        <v>116</v>
      </c>
      <c r="E71" s="185">
        <v>0</v>
      </c>
      <c r="F71" s="185">
        <v>0</v>
      </c>
    </row>
    <row r="72" spans="1:6" x14ac:dyDescent="0.25">
      <c r="A72" s="55"/>
      <c r="B72" s="47"/>
      <c r="C72" s="47"/>
      <c r="D72" s="48" t="s">
        <v>117</v>
      </c>
      <c r="E72" s="185">
        <v>0</v>
      </c>
      <c r="F72" s="185">
        <v>0</v>
      </c>
    </row>
    <row r="73" spans="1:6" x14ac:dyDescent="0.25">
      <c r="A73" s="55"/>
      <c r="B73" s="47"/>
      <c r="C73" s="47"/>
      <c r="D73" s="48" t="s">
        <v>118</v>
      </c>
      <c r="E73" s="185">
        <v>0</v>
      </c>
      <c r="F73" s="185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130470495.16000001</v>
      </c>
      <c r="F79" s="4">
        <f>F63+F68+F75</f>
        <v>114485579.72000001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154416072.23000002</v>
      </c>
      <c r="F81" s="4">
        <f>F59+F79</f>
        <v>138026008.94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17:C17 B25:C25 B31:C36 B38:C46 B59:C62 E19:F19 E23:F63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124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30 de Septimbre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186">
        <v>23613083.620000001</v>
      </c>
      <c r="C18" s="112"/>
      <c r="D18" s="112"/>
      <c r="E18" s="112"/>
      <c r="F18" s="187">
        <v>24018231.469999999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23613083.620000001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24018231.469999999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154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D13" sqref="D13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165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565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67" zoomScaleNormal="53" workbookViewId="0">
      <selection activeCell="A4" sqref="A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189</v>
      </c>
      <c r="B1" s="148"/>
      <c r="C1" s="148"/>
      <c r="D1" s="149"/>
    </row>
    <row r="2" spans="1:4" x14ac:dyDescent="0.25">
      <c r="A2" s="114" t="str">
        <f>'Formato 1'!A2</f>
        <v xml:space="preserve"> Junta Municipal de Agua Potable y Alcantarillado de Acámbaro, Gto.</v>
      </c>
      <c r="B2" s="115"/>
      <c r="C2" s="115"/>
      <c r="D2" s="116"/>
    </row>
    <row r="3" spans="1:4" x14ac:dyDescent="0.25">
      <c r="A3" s="117" t="s">
        <v>190</v>
      </c>
      <c r="B3" s="118"/>
      <c r="C3" s="118"/>
      <c r="D3" s="119"/>
    </row>
    <row r="4" spans="1:4" x14ac:dyDescent="0.25">
      <c r="A4" s="117" t="str">
        <f>'Formato 3'!A4</f>
        <v>Del 1 de Enero al 30 de Septimbre de 2023 (b)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55011482.68</v>
      </c>
      <c r="C8" s="15">
        <f>SUM(C9:C11)</f>
        <v>50600509</v>
      </c>
      <c r="D8" s="15">
        <f>SUM(D9:D11)</f>
        <v>50600509</v>
      </c>
    </row>
    <row r="9" spans="1:4" x14ac:dyDescent="0.25">
      <c r="A9" s="60" t="s">
        <v>195</v>
      </c>
      <c r="B9" s="189">
        <v>55011482.68</v>
      </c>
      <c r="C9" s="189">
        <v>50600509</v>
      </c>
      <c r="D9" s="189">
        <v>50600509</v>
      </c>
    </row>
    <row r="10" spans="1:4" x14ac:dyDescent="0.25">
      <c r="A10" s="60" t="s">
        <v>196</v>
      </c>
      <c r="B10" s="189">
        <v>0</v>
      </c>
      <c r="C10" s="189">
        <v>0</v>
      </c>
      <c r="D10" s="189">
        <v>0</v>
      </c>
    </row>
    <row r="11" spans="1:4" x14ac:dyDescent="0.25">
      <c r="A11" s="60" t="s">
        <v>197</v>
      </c>
      <c r="B11" s="188">
        <v>0</v>
      </c>
      <c r="C11" s="188">
        <v>0</v>
      </c>
      <c r="D11" s="188"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f>B14+B15</f>
        <v>55011482.68</v>
      </c>
      <c r="C13" s="15">
        <f>C14+C15</f>
        <v>45327048.650000006</v>
      </c>
      <c r="D13" s="15">
        <f>D14+D15</f>
        <v>45461204.090000004</v>
      </c>
    </row>
    <row r="14" spans="1:4" x14ac:dyDescent="0.25">
      <c r="A14" s="60" t="s">
        <v>199</v>
      </c>
      <c r="B14" s="190">
        <v>55011482.68</v>
      </c>
      <c r="C14" s="190">
        <v>44955681.060000002</v>
      </c>
      <c r="D14" s="190">
        <v>45089836.5</v>
      </c>
    </row>
    <row r="15" spans="1:4" x14ac:dyDescent="0.25">
      <c r="A15" s="60" t="s">
        <v>200</v>
      </c>
      <c r="B15" s="190">
        <v>0</v>
      </c>
      <c r="C15" s="190">
        <v>371367.59</v>
      </c>
      <c r="D15" s="190">
        <v>371367.59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f>C18+C19</f>
        <v>7560604.2000000002</v>
      </c>
      <c r="D17" s="15">
        <f>D18+D19</f>
        <v>7914732.4199999999</v>
      </c>
    </row>
    <row r="18" spans="1:4" x14ac:dyDescent="0.25">
      <c r="A18" s="60" t="s">
        <v>202</v>
      </c>
      <c r="B18" s="17">
        <v>0</v>
      </c>
      <c r="C18" s="191">
        <v>7931971.79</v>
      </c>
      <c r="D18" s="191">
        <v>8286100.0099999998</v>
      </c>
    </row>
    <row r="19" spans="1:4" x14ac:dyDescent="0.25">
      <c r="A19" s="60" t="s">
        <v>203</v>
      </c>
      <c r="B19" s="17">
        <v>0</v>
      </c>
      <c r="C19" s="191">
        <v>-371367.59</v>
      </c>
      <c r="D19" s="191">
        <v>-371367.59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0</v>
      </c>
      <c r="C21" s="15">
        <f>C8-C13+C17</f>
        <v>12834064.549999993</v>
      </c>
      <c r="D21" s="15">
        <f>D8-D13+D17</f>
        <v>13054037.329999996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0</v>
      </c>
      <c r="C23" s="15">
        <f>C21-C11</f>
        <v>12834064.549999993</v>
      </c>
      <c r="D23" s="15">
        <f>D21-D11</f>
        <v>13054037.329999996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5273460.3499999931</v>
      </c>
      <c r="D25" s="15">
        <f>D23-D17</f>
        <v>5139304.9099999964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5273460.3499999931</v>
      </c>
      <c r="D33" s="4">
        <f>D25+D29</f>
        <v>5139304.9099999964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55011482.68</v>
      </c>
      <c r="C48" s="99">
        <f>C9</f>
        <v>50600509</v>
      </c>
      <c r="D48" s="99">
        <f>D9</f>
        <v>50600509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55011482.68</v>
      </c>
      <c r="C53" s="49">
        <f>C14</f>
        <v>44955681.060000002</v>
      </c>
      <c r="D53" s="49">
        <f>D14</f>
        <v>45089836.5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7931971.79</v>
      </c>
      <c r="D55" s="49">
        <f>D18</f>
        <v>8286100.0099999998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13576799.729999997</v>
      </c>
      <c r="D57" s="4">
        <f>D48+D49-D53+D55</f>
        <v>13796772.51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13576799.729999997</v>
      </c>
      <c r="D59" s="4">
        <f>D57-D49</f>
        <v>13796772.51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0</v>
      </c>
      <c r="C68" s="97">
        <f>C15</f>
        <v>371367.59</v>
      </c>
      <c r="D68" s="97">
        <f>D15</f>
        <v>371367.59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-371367.59</v>
      </c>
      <c r="D70" s="97">
        <f>D19</f>
        <v>-371367.59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-742735.18</v>
      </c>
      <c r="D72" s="15">
        <f>D63+D64-D68+D70</f>
        <v>-742735.18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-742735.18</v>
      </c>
      <c r="D74" s="15">
        <f>D72-D64</f>
        <v>-742735.18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115" workbookViewId="0">
      <selection activeCell="B26" sqref="B2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230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231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30 de Septimbre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232</v>
      </c>
      <c r="B6" s="152" t="s">
        <v>233</v>
      </c>
      <c r="C6" s="152"/>
      <c r="D6" s="152"/>
      <c r="E6" s="152"/>
      <c r="F6" s="152"/>
      <c r="G6" s="152" t="s">
        <v>234</v>
      </c>
    </row>
    <row r="7" spans="1:7" ht="30" x14ac:dyDescent="0.25">
      <c r="A7" s="151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2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243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244</v>
      </c>
      <c r="B13" s="193">
        <v>0</v>
      </c>
      <c r="C13" s="193">
        <v>0</v>
      </c>
      <c r="D13" s="192">
        <v>0</v>
      </c>
      <c r="E13" s="193">
        <v>1515263.87</v>
      </c>
      <c r="F13" s="193">
        <v>1515263.87</v>
      </c>
      <c r="G13" s="192">
        <v>1515263.87</v>
      </c>
    </row>
    <row r="14" spans="1:7" x14ac:dyDescent="0.25">
      <c r="A14" s="60" t="s">
        <v>245</v>
      </c>
      <c r="B14" s="193">
        <v>0</v>
      </c>
      <c r="C14" s="193">
        <v>0</v>
      </c>
      <c r="D14" s="192">
        <v>0</v>
      </c>
      <c r="E14" s="193">
        <v>0</v>
      </c>
      <c r="F14" s="193">
        <v>0</v>
      </c>
      <c r="G14" s="192">
        <v>0</v>
      </c>
    </row>
    <row r="15" spans="1:7" x14ac:dyDescent="0.25">
      <c r="A15" s="60" t="s">
        <v>246</v>
      </c>
      <c r="B15" s="193">
        <v>55011482.68</v>
      </c>
      <c r="C15" s="193">
        <v>0</v>
      </c>
      <c r="D15" s="192">
        <v>55011482.68</v>
      </c>
      <c r="E15" s="193">
        <v>49085245.130000003</v>
      </c>
      <c r="F15" s="193">
        <v>49085245.130000003</v>
      </c>
      <c r="G15" s="192">
        <v>-5926237.549999997</v>
      </c>
    </row>
    <row r="16" spans="1:7" x14ac:dyDescent="0.25">
      <c r="A16" s="95" t="s">
        <v>247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248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249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253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256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259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4">F30-B30</f>
        <v>0</v>
      </c>
    </row>
    <row r="31" spans="1:7" x14ac:dyDescent="0.25">
      <c r="A31" s="80" t="s">
        <v>262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264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265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f t="shared" si="4"/>
        <v>0</v>
      </c>
    </row>
    <row r="35" spans="1:7" ht="14.45" customHeight="1" x14ac:dyDescent="0.25">
      <c r="A35" s="60" t="s">
        <v>266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268</v>
      </c>
      <c r="B37" s="49">
        <f t="shared" ref="B37:G37" si="6">B38+B39</f>
        <v>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270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f t="shared" ref="B41:G41" si="7">SUM(B9,B10,B11,B12,B13,B14,B15,B16,B28,B34,B35,B37)</f>
        <v>55011482.68</v>
      </c>
      <c r="C41" s="4">
        <f t="shared" si="7"/>
        <v>0</v>
      </c>
      <c r="D41" s="4">
        <f t="shared" si="7"/>
        <v>55011482.68</v>
      </c>
      <c r="E41" s="4">
        <f t="shared" si="7"/>
        <v>50600509</v>
      </c>
      <c r="F41" s="4">
        <f t="shared" si="7"/>
        <v>50600509</v>
      </c>
      <c r="G41" s="4">
        <f t="shared" si="7"/>
        <v>-4410973.6799999969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278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283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288</v>
      </c>
      <c r="B59" s="49">
        <f t="shared" ref="B59:G59" si="12">SUM(B60:B61)</f>
        <v>0</v>
      </c>
      <c r="C59" s="49">
        <f t="shared" si="12"/>
        <v>0</v>
      </c>
      <c r="D59" s="49">
        <f t="shared" si="12"/>
        <v>0</v>
      </c>
      <c r="E59" s="49">
        <f t="shared" si="12"/>
        <v>0</v>
      </c>
      <c r="F59" s="49">
        <f t="shared" si="12"/>
        <v>0</v>
      </c>
      <c r="G59" s="49">
        <f t="shared" si="12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 t="shared" ref="B70:G70" si="16">B41+B65+B67</f>
        <v>55011482.68</v>
      </c>
      <c r="C70" s="4">
        <f t="shared" si="16"/>
        <v>0</v>
      </c>
      <c r="D70" s="4">
        <f t="shared" si="16"/>
        <v>55011482.68</v>
      </c>
      <c r="E70" s="4">
        <f t="shared" si="16"/>
        <v>50600509</v>
      </c>
      <c r="F70" s="4">
        <f t="shared" si="16"/>
        <v>50600509</v>
      </c>
      <c r="G70" s="4">
        <f t="shared" si="16"/>
        <v>-4410973.6799999969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2 G60:G76 G55:G58 G38:G53" unlockedFormula="1"/>
    <ignoredError sqref="B28:F28 B59:F59" formulaRange="1" unlockedFormula="1"/>
    <ignoredError sqref="G59 G54 G16:G37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5" zoomScaleNormal="85" workbookViewId="0">
      <selection activeCell="B129" sqref="B129:G12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301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 xml:space="preserve"> Junta Municipal de Agua Potable y Alcantarillado de Acámbaro, Gto.</v>
      </c>
      <c r="B2" s="129"/>
      <c r="C2" s="129"/>
      <c r="D2" s="129"/>
      <c r="E2" s="129"/>
      <c r="F2" s="129"/>
      <c r="G2" s="129"/>
    </row>
    <row r="3" spans="1:7" x14ac:dyDescent="0.25">
      <c r="A3" s="130" t="s">
        <v>302</v>
      </c>
      <c r="B3" s="130"/>
      <c r="C3" s="130"/>
      <c r="D3" s="130"/>
      <c r="E3" s="130"/>
      <c r="F3" s="130"/>
      <c r="G3" s="130"/>
    </row>
    <row r="4" spans="1:7" x14ac:dyDescent="0.25">
      <c r="A4" s="130" t="s">
        <v>303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30 de Septimbre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53" t="s">
        <v>6</v>
      </c>
      <c r="B7" s="153" t="s">
        <v>304</v>
      </c>
      <c r="C7" s="153"/>
      <c r="D7" s="153"/>
      <c r="E7" s="153"/>
      <c r="F7" s="153"/>
      <c r="G7" s="154" t="s">
        <v>305</v>
      </c>
    </row>
    <row r="8" spans="1:7" ht="30" x14ac:dyDescent="0.25">
      <c r="A8" s="15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3"/>
    </row>
    <row r="9" spans="1:7" x14ac:dyDescent="0.25">
      <c r="A9" s="28" t="s">
        <v>310</v>
      </c>
      <c r="B9" s="86">
        <f t="shared" ref="B9:G9" si="0">SUM(B10,B18,B28,B38,B48,B58,B62,B71,B75)</f>
        <v>55011482.680000007</v>
      </c>
      <c r="C9" s="86">
        <f t="shared" si="0"/>
        <v>21022153.009999998</v>
      </c>
      <c r="D9" s="86">
        <f t="shared" si="0"/>
        <v>76033635.689999998</v>
      </c>
      <c r="E9" s="86">
        <f t="shared" si="0"/>
        <v>44955681.060000002</v>
      </c>
      <c r="F9" s="86">
        <f t="shared" si="0"/>
        <v>45089836.5</v>
      </c>
      <c r="G9" s="86">
        <f t="shared" si="0"/>
        <v>31077954.629999999</v>
      </c>
    </row>
    <row r="10" spans="1:7" x14ac:dyDescent="0.25">
      <c r="A10" s="87" t="s">
        <v>311</v>
      </c>
      <c r="B10" s="86">
        <f t="shared" ref="B10:G10" si="1">SUM(B11:B17)</f>
        <v>26383124.510000002</v>
      </c>
      <c r="C10" s="86">
        <f t="shared" si="1"/>
        <v>2016772.64</v>
      </c>
      <c r="D10" s="86">
        <f t="shared" si="1"/>
        <v>28399897.149999995</v>
      </c>
      <c r="E10" s="86">
        <f t="shared" si="1"/>
        <v>18479736.080000002</v>
      </c>
      <c r="F10" s="86">
        <f t="shared" si="1"/>
        <v>18260537.149999999</v>
      </c>
      <c r="G10" s="86">
        <f t="shared" si="1"/>
        <v>9920161.0699999984</v>
      </c>
    </row>
    <row r="11" spans="1:7" x14ac:dyDescent="0.25">
      <c r="A11" s="88" t="s">
        <v>312</v>
      </c>
      <c r="B11" s="195">
        <v>14996191.42</v>
      </c>
      <c r="C11" s="195">
        <v>401955.42</v>
      </c>
      <c r="D11" s="194">
        <v>15398146.84</v>
      </c>
      <c r="E11" s="195">
        <v>10775522.890000001</v>
      </c>
      <c r="F11" s="195">
        <v>10775522.890000001</v>
      </c>
      <c r="G11" s="194">
        <v>4622623.9499999993</v>
      </c>
    </row>
    <row r="12" spans="1:7" x14ac:dyDescent="0.25">
      <c r="A12" s="88" t="s">
        <v>313</v>
      </c>
      <c r="B12" s="195">
        <v>1659518.97</v>
      </c>
      <c r="C12" s="195">
        <v>329741.02</v>
      </c>
      <c r="D12" s="194">
        <v>1989259.99</v>
      </c>
      <c r="E12" s="195">
        <v>1001372.82</v>
      </c>
      <c r="F12" s="195">
        <v>1001372.82</v>
      </c>
      <c r="G12" s="194">
        <v>987887.17</v>
      </c>
    </row>
    <row r="13" spans="1:7" x14ac:dyDescent="0.25">
      <c r="A13" s="88" t="s">
        <v>314</v>
      </c>
      <c r="B13" s="195">
        <v>2564717.12</v>
      </c>
      <c r="C13" s="195">
        <v>-438.95</v>
      </c>
      <c r="D13" s="194">
        <v>2564278.17</v>
      </c>
      <c r="E13" s="195">
        <v>456198.98</v>
      </c>
      <c r="F13" s="195">
        <v>456198.98</v>
      </c>
      <c r="G13" s="194">
        <v>2108079.19</v>
      </c>
    </row>
    <row r="14" spans="1:7" x14ac:dyDescent="0.25">
      <c r="A14" s="88" t="s">
        <v>315</v>
      </c>
      <c r="B14" s="195">
        <v>3963126</v>
      </c>
      <c r="C14" s="195">
        <v>91540.58</v>
      </c>
      <c r="D14" s="194">
        <v>4054666.58</v>
      </c>
      <c r="E14" s="195">
        <v>3057206.58</v>
      </c>
      <c r="F14" s="195">
        <v>3057206.58</v>
      </c>
      <c r="G14" s="194">
        <v>997460</v>
      </c>
    </row>
    <row r="15" spans="1:7" x14ac:dyDescent="0.25">
      <c r="A15" s="88" t="s">
        <v>316</v>
      </c>
      <c r="B15" s="195">
        <v>2812584.6</v>
      </c>
      <c r="C15" s="195">
        <v>1184193.23</v>
      </c>
      <c r="D15" s="194">
        <v>3996777.83</v>
      </c>
      <c r="E15" s="195">
        <v>3005244.25</v>
      </c>
      <c r="F15" s="195">
        <v>2786045.32</v>
      </c>
      <c r="G15" s="194">
        <v>991533.58000000007</v>
      </c>
    </row>
    <row r="16" spans="1:7" x14ac:dyDescent="0.25">
      <c r="A16" s="88" t="s">
        <v>317</v>
      </c>
      <c r="B16" s="194">
        <v>0</v>
      </c>
      <c r="C16" s="194">
        <v>0</v>
      </c>
      <c r="D16" s="194">
        <v>0</v>
      </c>
      <c r="E16" s="194">
        <v>0</v>
      </c>
      <c r="F16" s="194">
        <v>0</v>
      </c>
      <c r="G16" s="194">
        <v>0</v>
      </c>
    </row>
    <row r="17" spans="1:7" x14ac:dyDescent="0.25">
      <c r="A17" s="88" t="s">
        <v>318</v>
      </c>
      <c r="B17" s="195">
        <v>386986.4</v>
      </c>
      <c r="C17" s="195">
        <v>9781.34</v>
      </c>
      <c r="D17" s="194">
        <v>396767.74000000005</v>
      </c>
      <c r="E17" s="195">
        <v>184190.56</v>
      </c>
      <c r="F17" s="195">
        <v>184190.56</v>
      </c>
      <c r="G17" s="194">
        <v>212577.18000000005</v>
      </c>
    </row>
    <row r="18" spans="1:7" x14ac:dyDescent="0.25">
      <c r="A18" s="87" t="s">
        <v>319</v>
      </c>
      <c r="B18" s="86">
        <f t="shared" ref="B18:G18" si="2">SUM(B19:B27)</f>
        <v>7909375</v>
      </c>
      <c r="C18" s="86">
        <f t="shared" si="2"/>
        <v>254400</v>
      </c>
      <c r="D18" s="86">
        <f t="shared" si="2"/>
        <v>8163775</v>
      </c>
      <c r="E18" s="86">
        <f t="shared" si="2"/>
        <v>5443125.7599999998</v>
      </c>
      <c r="F18" s="86">
        <f t="shared" si="2"/>
        <v>5442505.3600000003</v>
      </c>
      <c r="G18" s="86">
        <f t="shared" si="2"/>
        <v>2720649.24</v>
      </c>
    </row>
    <row r="19" spans="1:7" x14ac:dyDescent="0.25">
      <c r="A19" s="88" t="s">
        <v>320</v>
      </c>
      <c r="B19" s="197">
        <v>531100</v>
      </c>
      <c r="C19" s="197">
        <v>45000</v>
      </c>
      <c r="D19" s="196">
        <v>576100</v>
      </c>
      <c r="E19" s="197">
        <v>293806.68</v>
      </c>
      <c r="F19" s="197">
        <v>293806.68</v>
      </c>
      <c r="G19" s="196">
        <v>282293.32</v>
      </c>
    </row>
    <row r="20" spans="1:7" x14ac:dyDescent="0.25">
      <c r="A20" s="88" t="s">
        <v>321</v>
      </c>
      <c r="B20" s="197">
        <v>140935</v>
      </c>
      <c r="C20" s="197">
        <v>0</v>
      </c>
      <c r="D20" s="196">
        <v>140935</v>
      </c>
      <c r="E20" s="197">
        <v>18512.98</v>
      </c>
      <c r="F20" s="197">
        <v>18512.98</v>
      </c>
      <c r="G20" s="196">
        <v>122422.02</v>
      </c>
    </row>
    <row r="21" spans="1:7" x14ac:dyDescent="0.25">
      <c r="A21" s="88" t="s">
        <v>322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</row>
    <row r="22" spans="1:7" x14ac:dyDescent="0.25">
      <c r="A22" s="88" t="s">
        <v>323</v>
      </c>
      <c r="B22" s="197">
        <v>1449350</v>
      </c>
      <c r="C22" s="197">
        <v>57000</v>
      </c>
      <c r="D22" s="196">
        <v>1506350</v>
      </c>
      <c r="E22" s="197">
        <v>1203758.0800000001</v>
      </c>
      <c r="F22" s="197">
        <v>1203758.0800000001</v>
      </c>
      <c r="G22" s="196">
        <v>302591.91999999993</v>
      </c>
    </row>
    <row r="23" spans="1:7" x14ac:dyDescent="0.25">
      <c r="A23" s="88" t="s">
        <v>324</v>
      </c>
      <c r="B23" s="197">
        <v>2740830</v>
      </c>
      <c r="C23" s="197">
        <v>-35000</v>
      </c>
      <c r="D23" s="196">
        <v>2705830</v>
      </c>
      <c r="E23" s="197">
        <v>1720202.75</v>
      </c>
      <c r="F23" s="197">
        <v>1720202.75</v>
      </c>
      <c r="G23" s="196">
        <v>985627.25</v>
      </c>
    </row>
    <row r="24" spans="1:7" x14ac:dyDescent="0.25">
      <c r="A24" s="88" t="s">
        <v>325</v>
      </c>
      <c r="B24" s="197">
        <v>1705300</v>
      </c>
      <c r="C24" s="197">
        <v>100000</v>
      </c>
      <c r="D24" s="196">
        <v>1805300</v>
      </c>
      <c r="E24" s="197">
        <v>1524478.91</v>
      </c>
      <c r="F24" s="197">
        <v>1524478.91</v>
      </c>
      <c r="G24" s="196">
        <v>280821.09000000008</v>
      </c>
    </row>
    <row r="25" spans="1:7" x14ac:dyDescent="0.25">
      <c r="A25" s="88" t="s">
        <v>326</v>
      </c>
      <c r="B25" s="197">
        <v>502640</v>
      </c>
      <c r="C25" s="197">
        <v>400</v>
      </c>
      <c r="D25" s="196">
        <v>503040</v>
      </c>
      <c r="E25" s="197">
        <v>206424.89</v>
      </c>
      <c r="F25" s="197">
        <v>206424.89</v>
      </c>
      <c r="G25" s="196">
        <v>296615.11</v>
      </c>
    </row>
    <row r="26" spans="1:7" x14ac:dyDescent="0.25">
      <c r="A26" s="88" t="s">
        <v>327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</row>
    <row r="27" spans="1:7" x14ac:dyDescent="0.25">
      <c r="A27" s="88" t="s">
        <v>328</v>
      </c>
      <c r="B27" s="197">
        <v>839220</v>
      </c>
      <c r="C27" s="197">
        <v>87000</v>
      </c>
      <c r="D27" s="196">
        <v>926220</v>
      </c>
      <c r="E27" s="197">
        <v>475941.47</v>
      </c>
      <c r="F27" s="197">
        <v>475321.07</v>
      </c>
      <c r="G27" s="196">
        <v>450278.53</v>
      </c>
    </row>
    <row r="28" spans="1:7" x14ac:dyDescent="0.25">
      <c r="A28" s="87" t="s">
        <v>329</v>
      </c>
      <c r="B28" s="86">
        <f t="shared" ref="B28:G28" si="3">SUM(B29:B37)</f>
        <v>19236719.859999999</v>
      </c>
      <c r="C28" s="86">
        <f t="shared" si="3"/>
        <v>852600</v>
      </c>
      <c r="D28" s="86">
        <f t="shared" si="3"/>
        <v>20089319.859999999</v>
      </c>
      <c r="E28" s="86">
        <f t="shared" si="3"/>
        <v>13165489.970000001</v>
      </c>
      <c r="F28" s="86">
        <f t="shared" si="3"/>
        <v>13165336.520000001</v>
      </c>
      <c r="G28" s="86">
        <f t="shared" si="3"/>
        <v>6923829.8900000006</v>
      </c>
    </row>
    <row r="29" spans="1:7" x14ac:dyDescent="0.25">
      <c r="A29" s="88" t="s">
        <v>330</v>
      </c>
      <c r="B29" s="199">
        <v>11791192.800000001</v>
      </c>
      <c r="C29" s="199">
        <v>-813900</v>
      </c>
      <c r="D29" s="198">
        <v>10977292.800000001</v>
      </c>
      <c r="E29" s="199">
        <v>8598385.5600000005</v>
      </c>
      <c r="F29" s="199">
        <v>8598385.5600000005</v>
      </c>
      <c r="G29" s="198">
        <v>2378907.2400000002</v>
      </c>
    </row>
    <row r="30" spans="1:7" x14ac:dyDescent="0.25">
      <c r="A30" s="88" t="s">
        <v>331</v>
      </c>
      <c r="B30" s="199">
        <v>279954</v>
      </c>
      <c r="C30" s="199">
        <v>0</v>
      </c>
      <c r="D30" s="198">
        <v>279954</v>
      </c>
      <c r="E30" s="199">
        <v>142748.87</v>
      </c>
      <c r="F30" s="199">
        <v>142748.87</v>
      </c>
      <c r="G30" s="198">
        <v>137205.13</v>
      </c>
    </row>
    <row r="31" spans="1:7" x14ac:dyDescent="0.25">
      <c r="A31" s="88" t="s">
        <v>332</v>
      </c>
      <c r="B31" s="199">
        <v>876942.06</v>
      </c>
      <c r="C31" s="199">
        <v>516000</v>
      </c>
      <c r="D31" s="198">
        <v>1392942.06</v>
      </c>
      <c r="E31" s="199">
        <v>930178.5</v>
      </c>
      <c r="F31" s="199">
        <v>930178.5</v>
      </c>
      <c r="G31" s="198">
        <v>462763.56000000006</v>
      </c>
    </row>
    <row r="32" spans="1:7" x14ac:dyDescent="0.25">
      <c r="A32" s="88" t="s">
        <v>333</v>
      </c>
      <c r="B32" s="199">
        <v>613600</v>
      </c>
      <c r="C32" s="199">
        <v>0</v>
      </c>
      <c r="D32" s="198">
        <v>613600</v>
      </c>
      <c r="E32" s="199">
        <v>142585.09</v>
      </c>
      <c r="F32" s="199">
        <v>142585.09</v>
      </c>
      <c r="G32" s="198">
        <v>471014.91000000003</v>
      </c>
    </row>
    <row r="33" spans="1:7" ht="14.45" customHeight="1" x14ac:dyDescent="0.25">
      <c r="A33" s="88" t="s">
        <v>334</v>
      </c>
      <c r="B33" s="199">
        <v>499720</v>
      </c>
      <c r="C33" s="199">
        <v>1653500</v>
      </c>
      <c r="D33" s="198">
        <v>2153220</v>
      </c>
      <c r="E33" s="199">
        <v>228605.51</v>
      </c>
      <c r="F33" s="199">
        <v>228605.51</v>
      </c>
      <c r="G33" s="198">
        <v>1924614.49</v>
      </c>
    </row>
    <row r="34" spans="1:7" ht="14.45" customHeight="1" x14ac:dyDescent="0.25">
      <c r="A34" s="88" t="s">
        <v>335</v>
      </c>
      <c r="B34" s="199">
        <v>118450</v>
      </c>
      <c r="C34" s="199">
        <v>14400</v>
      </c>
      <c r="D34" s="198">
        <v>132850</v>
      </c>
      <c r="E34" s="199">
        <v>25610</v>
      </c>
      <c r="F34" s="199">
        <v>25610</v>
      </c>
      <c r="G34" s="198">
        <v>107240</v>
      </c>
    </row>
    <row r="35" spans="1:7" ht="14.45" customHeight="1" x14ac:dyDescent="0.25">
      <c r="A35" s="88" t="s">
        <v>336</v>
      </c>
      <c r="B35" s="199">
        <v>149865</v>
      </c>
      <c r="C35" s="199">
        <v>10000</v>
      </c>
      <c r="D35" s="198">
        <v>159865</v>
      </c>
      <c r="E35" s="199">
        <v>21751.01</v>
      </c>
      <c r="F35" s="199">
        <v>21597.56</v>
      </c>
      <c r="G35" s="198">
        <v>138113.99</v>
      </c>
    </row>
    <row r="36" spans="1:7" ht="14.45" customHeight="1" x14ac:dyDescent="0.25">
      <c r="A36" s="88" t="s">
        <v>337</v>
      </c>
      <c r="B36" s="199">
        <v>267800</v>
      </c>
      <c r="C36" s="199">
        <v>0</v>
      </c>
      <c r="D36" s="198">
        <v>267800</v>
      </c>
      <c r="E36" s="199">
        <v>39640.46</v>
      </c>
      <c r="F36" s="199">
        <v>39640.46</v>
      </c>
      <c r="G36" s="198">
        <v>228159.54</v>
      </c>
    </row>
    <row r="37" spans="1:7" ht="14.45" customHeight="1" x14ac:dyDescent="0.25">
      <c r="A37" s="88" t="s">
        <v>338</v>
      </c>
      <c r="B37" s="199">
        <v>4639196</v>
      </c>
      <c r="C37" s="199">
        <v>-527400</v>
      </c>
      <c r="D37" s="198">
        <v>4111796</v>
      </c>
      <c r="E37" s="199">
        <v>3035984.97</v>
      </c>
      <c r="F37" s="199">
        <v>3035984.97</v>
      </c>
      <c r="G37" s="198">
        <v>1075811.0299999998</v>
      </c>
    </row>
    <row r="38" spans="1:7" x14ac:dyDescent="0.25">
      <c r="A38" s="87" t="s">
        <v>339</v>
      </c>
      <c r="B38" s="86">
        <f t="shared" ref="B38:G38" si="4">SUM(B39:B47)</f>
        <v>0</v>
      </c>
      <c r="C38" s="86">
        <f t="shared" si="4"/>
        <v>0</v>
      </c>
      <c r="D38" s="86">
        <f t="shared" si="4"/>
        <v>0</v>
      </c>
      <c r="E38" s="86">
        <f t="shared" si="4"/>
        <v>0</v>
      </c>
      <c r="F38" s="86">
        <f t="shared" si="4"/>
        <v>0</v>
      </c>
      <c r="G38" s="86">
        <f t="shared" si="4"/>
        <v>0</v>
      </c>
    </row>
    <row r="39" spans="1:7" x14ac:dyDescent="0.25">
      <c r="A39" s="88" t="s">
        <v>340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f>D39-E39</f>
        <v>0</v>
      </c>
    </row>
    <row r="40" spans="1:7" x14ac:dyDescent="0.25">
      <c r="A40" s="88" t="s">
        <v>341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f t="shared" ref="G40:G47" si="5">D40-E40</f>
        <v>0</v>
      </c>
    </row>
    <row r="41" spans="1:7" x14ac:dyDescent="0.25">
      <c r="A41" s="88" t="s">
        <v>342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f t="shared" si="5"/>
        <v>0</v>
      </c>
    </row>
    <row r="42" spans="1:7" x14ac:dyDescent="0.25">
      <c r="A42" s="88" t="s">
        <v>343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f t="shared" si="5"/>
        <v>0</v>
      </c>
    </row>
    <row r="43" spans="1:7" x14ac:dyDescent="0.25">
      <c r="A43" s="88" t="s">
        <v>344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f t="shared" si="5"/>
        <v>0</v>
      </c>
    </row>
    <row r="44" spans="1:7" x14ac:dyDescent="0.25">
      <c r="A44" s="88" t="s">
        <v>345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f t="shared" si="5"/>
        <v>0</v>
      </c>
    </row>
    <row r="45" spans="1:7" x14ac:dyDescent="0.25">
      <c r="A45" s="88" t="s">
        <v>346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f t="shared" si="5"/>
        <v>0</v>
      </c>
    </row>
    <row r="46" spans="1:7" x14ac:dyDescent="0.25">
      <c r="A46" s="88" t="s">
        <v>347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f t="shared" si="5"/>
        <v>0</v>
      </c>
    </row>
    <row r="47" spans="1:7" x14ac:dyDescent="0.25">
      <c r="A47" s="88" t="s">
        <v>348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f t="shared" si="5"/>
        <v>0</v>
      </c>
    </row>
    <row r="48" spans="1:7" x14ac:dyDescent="0.25">
      <c r="A48" s="87" t="s">
        <v>349</v>
      </c>
      <c r="B48" s="86">
        <f t="shared" ref="B48:G48" si="6">SUM(B49:B57)</f>
        <v>1482263.31</v>
      </c>
      <c r="C48" s="86">
        <f t="shared" si="6"/>
        <v>10811034.369999999</v>
      </c>
      <c r="D48" s="86">
        <f t="shared" si="6"/>
        <v>12293297.68</v>
      </c>
      <c r="E48" s="86">
        <f t="shared" si="6"/>
        <v>2742448.73</v>
      </c>
      <c r="F48" s="86">
        <f t="shared" si="6"/>
        <v>1924345.28</v>
      </c>
      <c r="G48" s="86">
        <f t="shared" si="6"/>
        <v>9550848.9499999993</v>
      </c>
    </row>
    <row r="49" spans="1:7" x14ac:dyDescent="0.25">
      <c r="A49" s="88" t="s">
        <v>350</v>
      </c>
      <c r="B49" s="201">
        <v>525611.92000000004</v>
      </c>
      <c r="C49" s="201">
        <v>0</v>
      </c>
      <c r="D49" s="200">
        <v>525611.92000000004</v>
      </c>
      <c r="E49" s="201">
        <v>19731.04</v>
      </c>
      <c r="F49" s="201">
        <v>19731.04</v>
      </c>
      <c r="G49" s="200">
        <v>505880.88000000006</v>
      </c>
    </row>
    <row r="50" spans="1:7" x14ac:dyDescent="0.25">
      <c r="A50" s="88" t="s">
        <v>351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</row>
    <row r="51" spans="1:7" x14ac:dyDescent="0.25">
      <c r="A51" s="88" t="s">
        <v>352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</row>
    <row r="52" spans="1:7" x14ac:dyDescent="0.25">
      <c r="A52" s="88" t="s">
        <v>353</v>
      </c>
      <c r="B52" s="201">
        <v>3.09</v>
      </c>
      <c r="C52" s="201">
        <v>4130020.53</v>
      </c>
      <c r="D52" s="200">
        <v>4130023.6199999996</v>
      </c>
      <c r="E52" s="201">
        <v>1636206.9</v>
      </c>
      <c r="F52" s="201">
        <v>818103.45</v>
      </c>
      <c r="G52" s="200">
        <v>2493816.7199999997</v>
      </c>
    </row>
    <row r="53" spans="1:7" x14ac:dyDescent="0.25">
      <c r="A53" s="88" t="s">
        <v>354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</row>
    <row r="54" spans="1:7" x14ac:dyDescent="0.25">
      <c r="A54" s="88" t="s">
        <v>355</v>
      </c>
      <c r="B54" s="201">
        <v>956648.3</v>
      </c>
      <c r="C54" s="201">
        <v>6681013.8399999999</v>
      </c>
      <c r="D54" s="200">
        <v>7637662.1399999997</v>
      </c>
      <c r="E54" s="201">
        <v>1086510.79</v>
      </c>
      <c r="F54" s="201">
        <v>1086510.79</v>
      </c>
      <c r="G54" s="200">
        <v>6551151.3499999996</v>
      </c>
    </row>
    <row r="55" spans="1:7" x14ac:dyDescent="0.25">
      <c r="A55" s="88" t="s">
        <v>356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</row>
    <row r="56" spans="1:7" x14ac:dyDescent="0.25">
      <c r="A56" s="88" t="s">
        <v>357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</row>
    <row r="57" spans="1:7" x14ac:dyDescent="0.25">
      <c r="A57" s="88" t="s">
        <v>358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</row>
    <row r="58" spans="1:7" x14ac:dyDescent="0.25">
      <c r="A58" s="87" t="s">
        <v>359</v>
      </c>
      <c r="B58" s="86">
        <f t="shared" ref="B58:G58" si="7">SUM(B59:B61)</f>
        <v>0</v>
      </c>
      <c r="C58" s="86">
        <f t="shared" si="7"/>
        <v>7087346</v>
      </c>
      <c r="D58" s="86">
        <f t="shared" si="7"/>
        <v>7087346</v>
      </c>
      <c r="E58" s="86">
        <f t="shared" si="7"/>
        <v>5124880.5199999996</v>
      </c>
      <c r="F58" s="86">
        <f t="shared" si="7"/>
        <v>6297112.1899999995</v>
      </c>
      <c r="G58" s="86">
        <f t="shared" si="7"/>
        <v>1962465.48</v>
      </c>
    </row>
    <row r="59" spans="1:7" x14ac:dyDescent="0.25">
      <c r="A59" s="88" t="s">
        <v>360</v>
      </c>
      <c r="B59" s="203">
        <v>0</v>
      </c>
      <c r="C59" s="203">
        <v>4687346</v>
      </c>
      <c r="D59" s="202">
        <v>4687346</v>
      </c>
      <c r="E59" s="203">
        <v>3952648.85</v>
      </c>
      <c r="F59" s="203">
        <v>3952648.85</v>
      </c>
      <c r="G59" s="202">
        <v>734697.14999999991</v>
      </c>
    </row>
    <row r="60" spans="1:7" x14ac:dyDescent="0.25">
      <c r="A60" s="88" t="s">
        <v>361</v>
      </c>
      <c r="B60" s="203">
        <v>0</v>
      </c>
      <c r="C60" s="203">
        <v>2400000</v>
      </c>
      <c r="D60" s="202">
        <v>2400000</v>
      </c>
      <c r="E60" s="203">
        <v>1172231.67</v>
      </c>
      <c r="F60" s="203">
        <v>2344463.34</v>
      </c>
      <c r="G60" s="202">
        <v>1227768.33</v>
      </c>
    </row>
    <row r="61" spans="1:7" x14ac:dyDescent="0.25">
      <c r="A61" s="88" t="s">
        <v>362</v>
      </c>
      <c r="B61" s="203">
        <v>0</v>
      </c>
      <c r="C61" s="203">
        <v>0</v>
      </c>
      <c r="D61" s="202">
        <v>0</v>
      </c>
      <c r="E61" s="203">
        <v>0</v>
      </c>
      <c r="F61" s="203">
        <v>0</v>
      </c>
      <c r="G61" s="202">
        <v>0</v>
      </c>
    </row>
    <row r="62" spans="1:7" x14ac:dyDescent="0.25">
      <c r="A62" s="87" t="s">
        <v>363</v>
      </c>
      <c r="B62" s="86">
        <f t="shared" ref="B62:G62" si="8">SUM(B63:B67,B69:B70)</f>
        <v>0</v>
      </c>
      <c r="C62" s="86">
        <f t="shared" si="8"/>
        <v>0</v>
      </c>
      <c r="D62" s="86">
        <f t="shared" si="8"/>
        <v>0</v>
      </c>
      <c r="E62" s="86">
        <f t="shared" si="8"/>
        <v>0</v>
      </c>
      <c r="F62" s="86">
        <f t="shared" si="8"/>
        <v>0</v>
      </c>
      <c r="G62" s="86">
        <f t="shared" si="8"/>
        <v>0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9">D64-E64</f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9"/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9"/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9"/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9"/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9"/>
        <v>0</v>
      </c>
    </row>
    <row r="70" spans="1:7" x14ac:dyDescent="0.25">
      <c r="A70" s="88" t="s">
        <v>371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f t="shared" si="9"/>
        <v>0</v>
      </c>
    </row>
    <row r="71" spans="1:7" x14ac:dyDescent="0.25">
      <c r="A71" s="87" t="s">
        <v>372</v>
      </c>
      <c r="B71" s="86">
        <f t="shared" ref="B71:G71" si="10">SUM(B72:B74)</f>
        <v>0</v>
      </c>
      <c r="C71" s="86">
        <f t="shared" si="10"/>
        <v>0</v>
      </c>
      <c r="D71" s="86">
        <f t="shared" si="10"/>
        <v>0</v>
      </c>
      <c r="E71" s="86">
        <f t="shared" si="10"/>
        <v>0</v>
      </c>
      <c r="F71" s="86">
        <f t="shared" si="10"/>
        <v>0</v>
      </c>
      <c r="G71" s="86">
        <f t="shared" si="10"/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11">D73-E73</f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11"/>
        <v>0</v>
      </c>
    </row>
    <row r="75" spans="1:7" x14ac:dyDescent="0.25">
      <c r="A75" s="87" t="s">
        <v>376</v>
      </c>
      <c r="B75" s="86">
        <f t="shared" ref="B75:G75" si="12">SUM(B76:B82)</f>
        <v>0</v>
      </c>
      <c r="C75" s="86">
        <f t="shared" si="12"/>
        <v>0</v>
      </c>
      <c r="D75" s="86">
        <f t="shared" si="12"/>
        <v>0</v>
      </c>
      <c r="E75" s="86">
        <f t="shared" si="12"/>
        <v>0</v>
      </c>
      <c r="F75" s="86">
        <f t="shared" si="12"/>
        <v>0</v>
      </c>
      <c r="G75" s="86">
        <f t="shared" si="12"/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13">D77-E77</f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13"/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13"/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13"/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13"/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13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 t="shared" ref="B84:G84" si="14">SUM(B85,B93,B103,B113,B123,B133,B137,B146,B150)</f>
        <v>0</v>
      </c>
      <c r="C84" s="86">
        <f t="shared" si="14"/>
        <v>823413</v>
      </c>
      <c r="D84" s="86">
        <f t="shared" si="14"/>
        <v>823413</v>
      </c>
      <c r="E84" s="86">
        <f t="shared" si="14"/>
        <v>371367.59</v>
      </c>
      <c r="F84" s="86">
        <f t="shared" si="14"/>
        <v>371367.59</v>
      </c>
      <c r="G84" s="86">
        <f t="shared" si="14"/>
        <v>452045.41</v>
      </c>
    </row>
    <row r="85" spans="1:7" x14ac:dyDescent="0.25">
      <c r="A85" s="87" t="s">
        <v>311</v>
      </c>
      <c r="B85" s="86">
        <f t="shared" ref="B85:G85" si="15">SUM(B86:B92)</f>
        <v>0</v>
      </c>
      <c r="C85" s="86">
        <f t="shared" si="15"/>
        <v>0</v>
      </c>
      <c r="D85" s="86">
        <f t="shared" si="15"/>
        <v>0</v>
      </c>
      <c r="E85" s="86">
        <f t="shared" si="15"/>
        <v>0</v>
      </c>
      <c r="F85" s="86">
        <f t="shared" si="15"/>
        <v>0</v>
      </c>
      <c r="G85" s="86">
        <f t="shared" si="15"/>
        <v>0</v>
      </c>
    </row>
    <row r="86" spans="1:7" x14ac:dyDescent="0.25">
      <c r="A86" s="88" t="s">
        <v>312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16">D87-E87</f>
        <v>0</v>
      </c>
    </row>
    <row r="88" spans="1:7" x14ac:dyDescent="0.25">
      <c r="A88" s="88" t="s">
        <v>314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16"/>
        <v>0</v>
      </c>
    </row>
    <row r="89" spans="1:7" x14ac:dyDescent="0.25">
      <c r="A89" s="88" t="s">
        <v>315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16"/>
        <v>0</v>
      </c>
    </row>
    <row r="90" spans="1:7" x14ac:dyDescent="0.25">
      <c r="A90" s="88" t="s">
        <v>316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16"/>
        <v>0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16"/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16"/>
        <v>0</v>
      </c>
    </row>
    <row r="93" spans="1:7" x14ac:dyDescent="0.25">
      <c r="A93" s="87" t="s">
        <v>319</v>
      </c>
      <c r="B93" s="86">
        <f t="shared" ref="B93:G93" si="17">SUM(B94:B102)</f>
        <v>0</v>
      </c>
      <c r="C93" s="86">
        <f t="shared" si="17"/>
        <v>0</v>
      </c>
      <c r="D93" s="86">
        <f t="shared" si="17"/>
        <v>0</v>
      </c>
      <c r="E93" s="86">
        <f t="shared" si="17"/>
        <v>0</v>
      </c>
      <c r="F93" s="86">
        <f t="shared" si="17"/>
        <v>0</v>
      </c>
      <c r="G93" s="86">
        <f t="shared" si="17"/>
        <v>0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18">D95-E95</f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18"/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18"/>
        <v>0</v>
      </c>
    </row>
    <row r="98" spans="1:7" x14ac:dyDescent="0.25">
      <c r="A98" s="90" t="s">
        <v>324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18"/>
        <v>0</v>
      </c>
    </row>
    <row r="99" spans="1:7" x14ac:dyDescent="0.25">
      <c r="A99" s="88" t="s">
        <v>325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18"/>
        <v>0</v>
      </c>
    </row>
    <row r="100" spans="1:7" x14ac:dyDescent="0.25">
      <c r="A100" s="88" t="s">
        <v>326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18"/>
        <v>0</v>
      </c>
    </row>
    <row r="101" spans="1:7" x14ac:dyDescent="0.25">
      <c r="A101" s="88" t="s">
        <v>327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18"/>
        <v>0</v>
      </c>
    </row>
    <row r="102" spans="1:7" x14ac:dyDescent="0.25">
      <c r="A102" s="88" t="s">
        <v>328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18"/>
        <v>0</v>
      </c>
    </row>
    <row r="103" spans="1:7" x14ac:dyDescent="0.25">
      <c r="A103" s="87" t="s">
        <v>329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19">D105-E105</f>
        <v>0</v>
      </c>
    </row>
    <row r="106" spans="1:7" x14ac:dyDescent="0.25">
      <c r="A106" s="88" t="s">
        <v>332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19"/>
        <v>0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19"/>
        <v>0</v>
      </c>
    </row>
    <row r="108" spans="1:7" x14ac:dyDescent="0.25">
      <c r="A108" s="88" t="s">
        <v>334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19"/>
        <v>0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19"/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19"/>
        <v>0</v>
      </c>
    </row>
    <row r="111" spans="1:7" x14ac:dyDescent="0.25">
      <c r="A111" s="88" t="s">
        <v>337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19"/>
        <v>0</v>
      </c>
    </row>
    <row r="112" spans="1:7" x14ac:dyDescent="0.25">
      <c r="A112" s="88" t="s">
        <v>338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19"/>
        <v>0</v>
      </c>
    </row>
    <row r="113" spans="1:7" x14ac:dyDescent="0.25">
      <c r="A113" s="87" t="s">
        <v>339</v>
      </c>
      <c r="B113" s="86">
        <f t="shared" ref="B113:G113" si="20">SUM(B114:B122)</f>
        <v>0</v>
      </c>
      <c r="C113" s="86">
        <f t="shared" si="20"/>
        <v>0</v>
      </c>
      <c r="D113" s="86">
        <f t="shared" si="20"/>
        <v>0</v>
      </c>
      <c r="E113" s="86">
        <f t="shared" si="20"/>
        <v>0</v>
      </c>
      <c r="F113" s="86">
        <f t="shared" si="20"/>
        <v>0</v>
      </c>
      <c r="G113" s="86">
        <f t="shared" si="20"/>
        <v>0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21">D115-E115</f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21"/>
        <v>0</v>
      </c>
    </row>
    <row r="117" spans="1:7" x14ac:dyDescent="0.25">
      <c r="A117" s="88" t="s">
        <v>343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21"/>
        <v>0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21"/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21"/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21"/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21"/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21"/>
        <v>0</v>
      </c>
    </row>
    <row r="123" spans="1:7" x14ac:dyDescent="0.25">
      <c r="A123" s="87" t="s">
        <v>349</v>
      </c>
      <c r="B123" s="86">
        <f t="shared" ref="B123:G123" si="22">SUM(B124:B132)</f>
        <v>0</v>
      </c>
      <c r="C123" s="86">
        <f t="shared" si="22"/>
        <v>823413</v>
      </c>
      <c r="D123" s="86">
        <f t="shared" si="22"/>
        <v>823413</v>
      </c>
      <c r="E123" s="86">
        <f t="shared" si="22"/>
        <v>371367.59</v>
      </c>
      <c r="F123" s="86">
        <f t="shared" si="22"/>
        <v>371367.59</v>
      </c>
      <c r="G123" s="86">
        <f t="shared" si="22"/>
        <v>452045.41</v>
      </c>
    </row>
    <row r="124" spans="1:7" x14ac:dyDescent="0.25">
      <c r="A124" s="88" t="s">
        <v>350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23">D125-E125</f>
        <v>0</v>
      </c>
    </row>
    <row r="126" spans="1:7" x14ac:dyDescent="0.25">
      <c r="A126" s="88" t="s">
        <v>352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23"/>
        <v>0</v>
      </c>
    </row>
    <row r="127" spans="1:7" x14ac:dyDescent="0.25">
      <c r="A127" s="88" t="s">
        <v>353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23"/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23"/>
        <v>0</v>
      </c>
    </row>
    <row r="129" spans="1:7" x14ac:dyDescent="0.25">
      <c r="A129" s="88" t="s">
        <v>355</v>
      </c>
      <c r="B129" s="206">
        <v>0</v>
      </c>
      <c r="C129" s="206">
        <v>823413</v>
      </c>
      <c r="D129" s="205">
        <v>823413</v>
      </c>
      <c r="E129" s="206">
        <v>371367.59</v>
      </c>
      <c r="F129" s="206">
        <v>371367.59</v>
      </c>
      <c r="G129" s="205">
        <v>452045.41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23"/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23"/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23"/>
        <v>0</v>
      </c>
    </row>
    <row r="133" spans="1:7" x14ac:dyDescent="0.25">
      <c r="A133" s="87" t="s">
        <v>359</v>
      </c>
      <c r="B133" s="86">
        <f t="shared" ref="B133:G133" si="24">SUM(B134:B136)</f>
        <v>0</v>
      </c>
      <c r="C133" s="86">
        <f t="shared" si="24"/>
        <v>0</v>
      </c>
      <c r="D133" s="86">
        <f t="shared" si="24"/>
        <v>0</v>
      </c>
      <c r="E133" s="86">
        <f t="shared" si="24"/>
        <v>0</v>
      </c>
      <c r="F133" s="86">
        <f t="shared" si="24"/>
        <v>0</v>
      </c>
      <c r="G133" s="86">
        <f t="shared" si="24"/>
        <v>0</v>
      </c>
    </row>
    <row r="134" spans="1:7" x14ac:dyDescent="0.25">
      <c r="A134" s="88" t="s">
        <v>360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25">D135-E135</f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25"/>
        <v>0</v>
      </c>
    </row>
    <row r="137" spans="1:7" x14ac:dyDescent="0.25">
      <c r="A137" s="87" t="s">
        <v>363</v>
      </c>
      <c r="B137" s="86">
        <f t="shared" ref="B137:G137" si="26">SUM(B138:B142,B144:B145)</f>
        <v>0</v>
      </c>
      <c r="C137" s="86">
        <f t="shared" si="26"/>
        <v>0</v>
      </c>
      <c r="D137" s="86">
        <f t="shared" si="26"/>
        <v>0</v>
      </c>
      <c r="E137" s="86">
        <f t="shared" si="26"/>
        <v>0</v>
      </c>
      <c r="F137" s="86">
        <f t="shared" si="26"/>
        <v>0</v>
      </c>
      <c r="G137" s="86">
        <f t="shared" si="26"/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27">D139-E139</f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27"/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27"/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27"/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27"/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27"/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27"/>
        <v>0</v>
      </c>
    </row>
    <row r="146" spans="1:7" x14ac:dyDescent="0.25">
      <c r="A146" s="87" t="s">
        <v>372</v>
      </c>
      <c r="B146" s="86">
        <f t="shared" ref="B146:G146" si="28">SUM(B147:B149)</f>
        <v>0</v>
      </c>
      <c r="C146" s="86">
        <f t="shared" si="28"/>
        <v>0</v>
      </c>
      <c r="D146" s="86">
        <f t="shared" si="28"/>
        <v>0</v>
      </c>
      <c r="E146" s="86">
        <f t="shared" si="28"/>
        <v>0</v>
      </c>
      <c r="F146" s="86">
        <f t="shared" si="28"/>
        <v>0</v>
      </c>
      <c r="G146" s="86">
        <f t="shared" si="28"/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29">D148-E148</f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29"/>
        <v>0</v>
      </c>
    </row>
    <row r="150" spans="1:7" x14ac:dyDescent="0.25">
      <c r="A150" s="87" t="s">
        <v>376</v>
      </c>
      <c r="B150" s="86">
        <f t="shared" ref="B150:G150" si="30">SUM(B151:B157)</f>
        <v>0</v>
      </c>
      <c r="C150" s="86">
        <f t="shared" si="30"/>
        <v>0</v>
      </c>
      <c r="D150" s="86">
        <f t="shared" si="30"/>
        <v>0</v>
      </c>
      <c r="E150" s="86">
        <f t="shared" si="30"/>
        <v>0</v>
      </c>
      <c r="F150" s="86">
        <f t="shared" si="30"/>
        <v>0</v>
      </c>
      <c r="G150" s="86">
        <f t="shared" si="30"/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31">D152-E152</f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1"/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1"/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1"/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1"/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1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 t="shared" ref="B159:G159" si="32">B9+B84</f>
        <v>55011482.680000007</v>
      </c>
      <c r="C159" s="93">
        <f t="shared" si="32"/>
        <v>21845566.009999998</v>
      </c>
      <c r="D159" s="93">
        <f t="shared" si="32"/>
        <v>76857048.689999998</v>
      </c>
      <c r="E159" s="93">
        <f t="shared" si="32"/>
        <v>45327048.650000006</v>
      </c>
      <c r="F159" s="93">
        <f t="shared" si="32"/>
        <v>45461204.090000004</v>
      </c>
      <c r="G159" s="93">
        <f t="shared" si="32"/>
        <v>31530000.039999999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7 B38:F38 B48:F48 B58:F58 B63:G70 B62:F62 B71:F92 B94:F128 B93:C93 E93:F93 B130:F159" unlockedFormula="1"/>
    <ignoredError sqref="G18 G28 G38 G48 G58 G62 G71:G128 G130:G159" formula="1" unlockedFormula="1"/>
    <ignoredError sqref="D93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6"/>
  <sheetViews>
    <sheetView showGridLines="0" topLeftCell="B1" zoomScale="78" zoomScaleNormal="70" workbookViewId="0">
      <selection activeCell="E40" sqref="E4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386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387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30 de Septimbre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6</v>
      </c>
      <c r="B7" s="152" t="s">
        <v>304</v>
      </c>
      <c r="C7" s="152"/>
      <c r="D7" s="152"/>
      <c r="E7" s="152"/>
      <c r="F7" s="152"/>
      <c r="G7" s="154" t="s">
        <v>305</v>
      </c>
    </row>
    <row r="8" spans="1:7" ht="30" x14ac:dyDescent="0.25">
      <c r="A8" s="151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3"/>
    </row>
    <row r="9" spans="1:7" ht="15.75" customHeight="1" x14ac:dyDescent="0.25">
      <c r="A9" s="27" t="s">
        <v>388</v>
      </c>
      <c r="B9" s="31">
        <f>SUM(B10:B23)</f>
        <v>55011482.680000007</v>
      </c>
      <c r="C9" s="31">
        <f t="shared" ref="C9:F9" si="0">SUM(C10:C23)</f>
        <v>21022153.009999998</v>
      </c>
      <c r="D9" s="31">
        <f t="shared" si="0"/>
        <v>76033635.689999998</v>
      </c>
      <c r="E9" s="31">
        <f t="shared" si="0"/>
        <v>44955681.060000002</v>
      </c>
      <c r="F9" s="31">
        <f t="shared" si="0"/>
        <v>45089836.5</v>
      </c>
      <c r="G9" s="31">
        <f>SUM(G10:G23)</f>
        <v>31077954.630000003</v>
      </c>
    </row>
    <row r="10" spans="1:7" s="207" customFormat="1" ht="15.75" customHeight="1" x14ac:dyDescent="0.25">
      <c r="A10" s="208" t="s">
        <v>566</v>
      </c>
      <c r="B10" s="210">
        <v>2404031.7999999998</v>
      </c>
      <c r="C10" s="210">
        <v>-2404031.7999999998</v>
      </c>
      <c r="D10" s="209">
        <v>0</v>
      </c>
      <c r="E10" s="210">
        <v>0</v>
      </c>
      <c r="F10" s="210">
        <v>0</v>
      </c>
      <c r="G10" s="209">
        <v>0</v>
      </c>
    </row>
    <row r="11" spans="1:7" s="207" customFormat="1" ht="15.75" customHeight="1" x14ac:dyDescent="0.25">
      <c r="A11" s="208" t="s">
        <v>567</v>
      </c>
      <c r="B11" s="210">
        <v>0</v>
      </c>
      <c r="C11" s="210">
        <v>2531426.38</v>
      </c>
      <c r="D11" s="209">
        <v>2531426.38</v>
      </c>
      <c r="E11" s="210">
        <v>1467670.45</v>
      </c>
      <c r="F11" s="210">
        <v>1464198.45</v>
      </c>
      <c r="G11" s="209">
        <v>1063755.93</v>
      </c>
    </row>
    <row r="12" spans="1:7" s="207" customFormat="1" ht="15.75" customHeight="1" x14ac:dyDescent="0.25">
      <c r="A12" s="208" t="s">
        <v>568</v>
      </c>
      <c r="B12" s="210">
        <v>1171357.6399999999</v>
      </c>
      <c r="C12" s="210">
        <v>15400</v>
      </c>
      <c r="D12" s="209">
        <v>1186757.6399999999</v>
      </c>
      <c r="E12" s="210">
        <v>742763.05</v>
      </c>
      <c r="F12" s="210">
        <v>739291.05</v>
      </c>
      <c r="G12" s="209">
        <v>443994.58999999985</v>
      </c>
    </row>
    <row r="13" spans="1:7" s="207" customFormat="1" ht="15.75" customHeight="1" x14ac:dyDescent="0.25">
      <c r="A13" s="208" t="s">
        <v>569</v>
      </c>
      <c r="B13" s="210">
        <v>9613338.3200000003</v>
      </c>
      <c r="C13" s="210">
        <v>6468565.5199999996</v>
      </c>
      <c r="D13" s="209">
        <v>16081903.84</v>
      </c>
      <c r="E13" s="210">
        <v>8288314.5899999999</v>
      </c>
      <c r="F13" s="210">
        <v>7447489.7000000002</v>
      </c>
      <c r="G13" s="209">
        <v>7793589.25</v>
      </c>
    </row>
    <row r="14" spans="1:7" s="204" customFormat="1" ht="15.75" customHeight="1" x14ac:dyDescent="0.25">
      <c r="A14" s="208" t="s">
        <v>570</v>
      </c>
      <c r="B14" s="210">
        <v>5485961.79</v>
      </c>
      <c r="C14" s="210">
        <v>327370.51</v>
      </c>
      <c r="D14" s="209">
        <v>5813332.2999999998</v>
      </c>
      <c r="E14" s="210">
        <v>3575215.24</v>
      </c>
      <c r="F14" s="210">
        <v>3520778.84</v>
      </c>
      <c r="G14" s="209">
        <v>2238117.0599999996</v>
      </c>
    </row>
    <row r="15" spans="1:7" s="204" customFormat="1" ht="15.75" customHeight="1" x14ac:dyDescent="0.25">
      <c r="A15" s="208" t="s">
        <v>571</v>
      </c>
      <c r="B15" s="210">
        <v>2164640.73</v>
      </c>
      <c r="C15" s="210">
        <v>-218624.07</v>
      </c>
      <c r="D15" s="209">
        <v>1946016.66</v>
      </c>
      <c r="E15" s="210">
        <v>1039166.57</v>
      </c>
      <c r="F15" s="210">
        <v>1028750.57</v>
      </c>
      <c r="G15" s="209">
        <v>906850.09</v>
      </c>
    </row>
    <row r="16" spans="1:7" s="204" customFormat="1" ht="15.75" customHeight="1" x14ac:dyDescent="0.25">
      <c r="A16" s="208" t="s">
        <v>572</v>
      </c>
      <c r="B16" s="210">
        <v>1435939.46</v>
      </c>
      <c r="C16" s="210">
        <v>6988946</v>
      </c>
      <c r="D16" s="209">
        <v>8424885.4600000009</v>
      </c>
      <c r="E16" s="210">
        <v>5792682.7199999997</v>
      </c>
      <c r="F16" s="210">
        <v>6959706.3899999997</v>
      </c>
      <c r="G16" s="209">
        <v>2632202.7400000012</v>
      </c>
    </row>
    <row r="17" spans="1:7" s="204" customFormat="1" ht="15.75" customHeight="1" x14ac:dyDescent="0.25">
      <c r="A17" s="208" t="s">
        <v>573</v>
      </c>
      <c r="B17" s="210">
        <v>971240.46</v>
      </c>
      <c r="C17" s="210">
        <v>14400</v>
      </c>
      <c r="D17" s="209">
        <v>985640.46</v>
      </c>
      <c r="E17" s="210">
        <v>517809.66</v>
      </c>
      <c r="F17" s="210">
        <v>512601.66</v>
      </c>
      <c r="G17" s="209">
        <v>467830.8</v>
      </c>
    </row>
    <row r="18" spans="1:7" x14ac:dyDescent="0.25">
      <c r="A18" s="208" t="s">
        <v>574</v>
      </c>
      <c r="B18" s="210">
        <v>3200738.68</v>
      </c>
      <c r="C18" s="210">
        <v>7000</v>
      </c>
      <c r="D18" s="209">
        <v>3207738.68</v>
      </c>
      <c r="E18" s="210">
        <v>2435560.2799999998</v>
      </c>
      <c r="F18" s="210">
        <v>2426880.2799999998</v>
      </c>
      <c r="G18" s="209">
        <v>772178.40000000037</v>
      </c>
    </row>
    <row r="19" spans="1:7" x14ac:dyDescent="0.25">
      <c r="A19" s="208" t="s">
        <v>575</v>
      </c>
      <c r="B19" s="210">
        <v>11330098.939999999</v>
      </c>
      <c r="C19" s="210">
        <v>69942.95</v>
      </c>
      <c r="D19" s="209">
        <v>11400041.889999999</v>
      </c>
      <c r="E19" s="210">
        <v>7442092.5800000001</v>
      </c>
      <c r="F19" s="210">
        <v>7366576.5800000001</v>
      </c>
      <c r="G19" s="209">
        <v>3957949.3099999987</v>
      </c>
    </row>
    <row r="20" spans="1:7" x14ac:dyDescent="0.25">
      <c r="A20" s="208" t="s">
        <v>576</v>
      </c>
      <c r="B20" s="210">
        <v>935809.11</v>
      </c>
      <c r="C20" s="210">
        <v>12500</v>
      </c>
      <c r="D20" s="209">
        <v>948309.11</v>
      </c>
      <c r="E20" s="210">
        <v>735654.51</v>
      </c>
      <c r="F20" s="210">
        <v>732182.51</v>
      </c>
      <c r="G20" s="209">
        <v>212654.59999999998</v>
      </c>
    </row>
    <row r="21" spans="1:7" x14ac:dyDescent="0.25">
      <c r="A21" s="208" t="s">
        <v>577</v>
      </c>
      <c r="B21" s="210">
        <v>406617.27</v>
      </c>
      <c r="C21" s="210">
        <v>16700</v>
      </c>
      <c r="D21" s="209">
        <v>423317.27</v>
      </c>
      <c r="E21" s="210">
        <v>150482.71</v>
      </c>
      <c r="F21" s="210">
        <v>148746.71</v>
      </c>
      <c r="G21" s="209">
        <v>272834.56000000006</v>
      </c>
    </row>
    <row r="22" spans="1:7" x14ac:dyDescent="0.25">
      <c r="A22" s="208" t="s">
        <v>578</v>
      </c>
      <c r="B22" s="210">
        <v>3541354.42</v>
      </c>
      <c r="C22" s="210">
        <v>6238013.8399999999</v>
      </c>
      <c r="D22" s="209">
        <v>9779368.2599999998</v>
      </c>
      <c r="E22" s="210">
        <v>2406476.71</v>
      </c>
      <c r="F22" s="210">
        <v>2394324.71</v>
      </c>
      <c r="G22" s="209">
        <v>7372891.5499999998</v>
      </c>
    </row>
    <row r="23" spans="1:7" x14ac:dyDescent="0.25">
      <c r="A23" s="208" t="s">
        <v>579</v>
      </c>
      <c r="B23" s="210">
        <v>12350354.060000001</v>
      </c>
      <c r="C23" s="210">
        <v>954543.68</v>
      </c>
      <c r="D23" s="209">
        <v>13304897.74</v>
      </c>
      <c r="E23" s="210">
        <v>10361791.99</v>
      </c>
      <c r="F23" s="210">
        <v>10348309.050000001</v>
      </c>
      <c r="G23" s="209">
        <v>2943105.75</v>
      </c>
    </row>
    <row r="24" spans="1:7" x14ac:dyDescent="0.25">
      <c r="A24" s="32" t="s">
        <v>153</v>
      </c>
      <c r="B24" s="51"/>
      <c r="C24" s="51"/>
      <c r="D24" s="51"/>
      <c r="E24" s="51"/>
      <c r="F24" s="51"/>
      <c r="G24" s="51"/>
    </row>
    <row r="25" spans="1:7" x14ac:dyDescent="0.25">
      <c r="A25" s="3" t="s">
        <v>396</v>
      </c>
      <c r="B25" s="4">
        <f>SUM(B26:B33)</f>
        <v>0</v>
      </c>
      <c r="C25" s="4">
        <f t="shared" ref="C25:G25" si="1">SUM(C26:C33)</f>
        <v>823413</v>
      </c>
      <c r="D25" s="4">
        <f t="shared" si="1"/>
        <v>823413</v>
      </c>
      <c r="E25" s="4">
        <f t="shared" si="1"/>
        <v>371367.59</v>
      </c>
      <c r="F25" s="4">
        <f t="shared" si="1"/>
        <v>371367.59</v>
      </c>
      <c r="G25" s="4">
        <f t="shared" si="1"/>
        <v>452045.41</v>
      </c>
    </row>
    <row r="26" spans="1:7" x14ac:dyDescent="0.25">
      <c r="A26" s="211" t="s">
        <v>578</v>
      </c>
      <c r="B26" s="213">
        <v>0</v>
      </c>
      <c r="C26" s="213">
        <v>823413</v>
      </c>
      <c r="D26" s="212">
        <v>823413</v>
      </c>
      <c r="E26" s="213">
        <v>371367.59</v>
      </c>
      <c r="F26" s="213">
        <v>371367.59</v>
      </c>
      <c r="G26" s="212">
        <v>452045.41</v>
      </c>
    </row>
    <row r="27" spans="1:7" x14ac:dyDescent="0.25">
      <c r="A27" s="65" t="s">
        <v>389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65" t="s">
        <v>390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65" t="s">
        <v>391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5">
      <c r="A30" s="65" t="s">
        <v>392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x14ac:dyDescent="0.25">
      <c r="A31" s="65" t="s">
        <v>393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</row>
    <row r="32" spans="1:7" x14ac:dyDescent="0.25">
      <c r="A32" s="65" t="s">
        <v>394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</row>
    <row r="33" spans="1:7" x14ac:dyDescent="0.25">
      <c r="A33" s="65" t="s">
        <v>395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</row>
    <row r="34" spans="1:7" x14ac:dyDescent="0.25">
      <c r="A34" s="32" t="s">
        <v>153</v>
      </c>
      <c r="B34" s="51"/>
      <c r="C34" s="51"/>
      <c r="D34" s="51"/>
      <c r="E34" s="51"/>
      <c r="F34" s="51"/>
      <c r="G34" s="51"/>
    </row>
    <row r="35" spans="1:7" x14ac:dyDescent="0.25">
      <c r="A35" s="3" t="s">
        <v>385</v>
      </c>
      <c r="B35" s="4">
        <f>SUM(B25,B9)</f>
        <v>55011482.680000007</v>
      </c>
      <c r="C35" s="4">
        <f>SUM(C25,C9)</f>
        <v>21845566.009999998</v>
      </c>
      <c r="D35" s="4">
        <f>SUM(D25,D9)</f>
        <v>76857048.689999998</v>
      </c>
      <c r="E35" s="4">
        <f>SUM(E25,E9)</f>
        <v>45327048.650000006</v>
      </c>
      <c r="F35" s="4">
        <f>SUM(F25,F9)</f>
        <v>45461204.090000004</v>
      </c>
      <c r="G35" s="4">
        <f>SUM(G25,G9)</f>
        <v>31530000.040000003</v>
      </c>
    </row>
    <row r="36" spans="1:7" x14ac:dyDescent="0.25">
      <c r="A36" s="57"/>
      <c r="B36" s="57"/>
      <c r="C36" s="57"/>
      <c r="D36" s="57"/>
      <c r="E36" s="57"/>
      <c r="F36" s="57"/>
      <c r="G36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4:G25 B34:G35 B9:G1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4:G25 B27:G3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62" zoomScaleNormal="94" workbookViewId="0">
      <selection activeCell="E43" sqref="E4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397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398</v>
      </c>
      <c r="B3" s="118"/>
      <c r="C3" s="118"/>
      <c r="D3" s="118"/>
      <c r="E3" s="118"/>
      <c r="F3" s="118"/>
      <c r="G3" s="119"/>
    </row>
    <row r="4" spans="1:7" x14ac:dyDescent="0.25">
      <c r="A4" s="117" t="s">
        <v>399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30 de Septimbre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6</v>
      </c>
      <c r="B7" s="158" t="s">
        <v>304</v>
      </c>
      <c r="C7" s="159"/>
      <c r="D7" s="159"/>
      <c r="E7" s="159"/>
      <c r="F7" s="160"/>
      <c r="G7" s="154" t="s">
        <v>400</v>
      </c>
    </row>
    <row r="8" spans="1:7" ht="30" x14ac:dyDescent="0.25">
      <c r="A8" s="151"/>
      <c r="B8" s="26" t="s">
        <v>306</v>
      </c>
      <c r="C8" s="7" t="s">
        <v>401</v>
      </c>
      <c r="D8" s="26" t="s">
        <v>308</v>
      </c>
      <c r="E8" s="26" t="s">
        <v>192</v>
      </c>
      <c r="F8" s="33" t="s">
        <v>209</v>
      </c>
      <c r="G8" s="153"/>
    </row>
    <row r="9" spans="1:7" ht="16.5" customHeight="1" x14ac:dyDescent="0.25">
      <c r="A9" s="27" t="s">
        <v>402</v>
      </c>
      <c r="B9" s="31">
        <f>SUM(B10,B19,B27,B37)</f>
        <v>55011482.68</v>
      </c>
      <c r="C9" s="31">
        <f t="shared" ref="C9:G9" si="0">SUM(C10,C19,C27,C37)</f>
        <v>21022153.010000002</v>
      </c>
      <c r="D9" s="31">
        <f t="shared" si="0"/>
        <v>76033635.689999998</v>
      </c>
      <c r="E9" s="31">
        <f t="shared" si="0"/>
        <v>44955681.060000002</v>
      </c>
      <c r="F9" s="31">
        <f t="shared" si="0"/>
        <v>45089836.5</v>
      </c>
      <c r="G9" s="31">
        <f t="shared" si="0"/>
        <v>31077954.629999995</v>
      </c>
    </row>
    <row r="10" spans="1:7" ht="15" customHeight="1" x14ac:dyDescent="0.25">
      <c r="A10" s="60" t="s">
        <v>403</v>
      </c>
      <c r="B10" s="49">
        <f>SUM(B11:B18)</f>
        <v>0</v>
      </c>
      <c r="C10" s="49">
        <f t="shared" ref="C10:G10" si="1">SUM(C11:C18)</f>
        <v>0</v>
      </c>
      <c r="D10" s="49">
        <f t="shared" si="1"/>
        <v>0</v>
      </c>
      <c r="E10" s="49">
        <f t="shared" si="1"/>
        <v>0</v>
      </c>
      <c r="F10" s="49">
        <f t="shared" si="1"/>
        <v>0</v>
      </c>
      <c r="G10" s="49">
        <f t="shared" si="1"/>
        <v>0</v>
      </c>
    </row>
    <row r="11" spans="1:7" x14ac:dyDescent="0.25">
      <c r="A11" s="80" t="s">
        <v>404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405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406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80" t="s">
        <v>407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408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409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410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411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412</v>
      </c>
      <c r="B19" s="49">
        <f>SUM(B20:B26)</f>
        <v>55011482.68</v>
      </c>
      <c r="C19" s="49">
        <f t="shared" ref="C19:G19" si="2">SUM(C20:C26)</f>
        <v>21022153.010000002</v>
      </c>
      <c r="D19" s="49">
        <f t="shared" si="2"/>
        <v>76033635.689999998</v>
      </c>
      <c r="E19" s="49">
        <f t="shared" si="2"/>
        <v>44955681.060000002</v>
      </c>
      <c r="F19" s="49">
        <f t="shared" si="2"/>
        <v>45089836.5</v>
      </c>
      <c r="G19" s="49">
        <f t="shared" si="2"/>
        <v>31077954.629999995</v>
      </c>
    </row>
    <row r="20" spans="1:7" x14ac:dyDescent="0.25">
      <c r="A20" s="80" t="s">
        <v>413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414</v>
      </c>
      <c r="B21" s="215">
        <v>55011482.68</v>
      </c>
      <c r="C21" s="215">
        <v>21022153.010000002</v>
      </c>
      <c r="D21" s="214">
        <v>76033635.689999998</v>
      </c>
      <c r="E21" s="215">
        <v>44955681.060000002</v>
      </c>
      <c r="F21" s="215">
        <v>45089836.5</v>
      </c>
      <c r="G21" s="214">
        <v>31077954.629999995</v>
      </c>
    </row>
    <row r="22" spans="1:7" x14ac:dyDescent="0.25">
      <c r="A22" s="80" t="s">
        <v>415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418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419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420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424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425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426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427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428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429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430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431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432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433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434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435</v>
      </c>
      <c r="B43" s="4">
        <f>SUM(B44,B53,B61,B71)</f>
        <v>0</v>
      </c>
      <c r="C43" s="4">
        <f t="shared" ref="C43:G43" si="5">SUM(C44,C53,C61,C71)</f>
        <v>823413</v>
      </c>
      <c r="D43" s="4">
        <f t="shared" si="5"/>
        <v>823413</v>
      </c>
      <c r="E43" s="4">
        <f t="shared" si="5"/>
        <v>371367.59</v>
      </c>
      <c r="F43" s="4">
        <f t="shared" si="5"/>
        <v>371367.59</v>
      </c>
      <c r="G43" s="4">
        <f t="shared" si="5"/>
        <v>452045.41</v>
      </c>
    </row>
    <row r="44" spans="1:7" x14ac:dyDescent="0.25">
      <c r="A44" s="60" t="s">
        <v>403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25">
      <c r="A45" s="83" t="s">
        <v>404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409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412</v>
      </c>
      <c r="B53" s="49">
        <f>SUM(B54:B60)</f>
        <v>0</v>
      </c>
      <c r="C53" s="49">
        <f t="shared" ref="C53:G53" si="7">SUM(C54:C60)</f>
        <v>823413</v>
      </c>
      <c r="D53" s="49">
        <f t="shared" si="7"/>
        <v>823413</v>
      </c>
      <c r="E53" s="49">
        <f t="shared" si="7"/>
        <v>371367.59</v>
      </c>
      <c r="F53" s="49">
        <f t="shared" si="7"/>
        <v>371367.59</v>
      </c>
      <c r="G53" s="49">
        <f t="shared" si="7"/>
        <v>452045.41</v>
      </c>
    </row>
    <row r="54" spans="1:7" x14ac:dyDescent="0.25">
      <c r="A54" s="83" t="s">
        <v>413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414</v>
      </c>
      <c r="B55" s="217">
        <v>0</v>
      </c>
      <c r="C55" s="217">
        <v>823413</v>
      </c>
      <c r="D55" s="216">
        <v>823413</v>
      </c>
      <c r="E55" s="217">
        <v>371367.59</v>
      </c>
      <c r="F55" s="217">
        <v>371367.59</v>
      </c>
      <c r="G55" s="216">
        <v>452045.41</v>
      </c>
    </row>
    <row r="56" spans="1:7" x14ac:dyDescent="0.25">
      <c r="A56" s="83" t="s">
        <v>415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418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419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420</v>
      </c>
      <c r="B61" s="49">
        <f>SUM(B62:B70)</f>
        <v>0</v>
      </c>
      <c r="C61" s="49">
        <f t="shared" ref="C61:G61" si="8">SUM(C62:C70)</f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 x14ac:dyDescent="0.25">
      <c r="A62" s="83" t="s">
        <v>421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423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424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425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426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427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428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429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430</v>
      </c>
      <c r="B71" s="49">
        <f>SUM(B72:B75)</f>
        <v>0</v>
      </c>
      <c r="C71" s="49">
        <f t="shared" ref="C71:G71" si="9">SUM(C72:C75)</f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 x14ac:dyDescent="0.25">
      <c r="A72" s="83" t="s">
        <v>431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432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433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434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55011482.68</v>
      </c>
      <c r="C77" s="4">
        <f t="shared" ref="C77:G77" si="10">C43+C9</f>
        <v>21845566.010000002</v>
      </c>
      <c r="D77" s="4">
        <f t="shared" si="10"/>
        <v>76857048.689999998</v>
      </c>
      <c r="E77" s="4">
        <f t="shared" si="10"/>
        <v>45327048.650000006</v>
      </c>
      <c r="F77" s="4">
        <f t="shared" si="10"/>
        <v>45461204.090000004</v>
      </c>
      <c r="G77" s="4">
        <f t="shared" si="10"/>
        <v>31530000.039999995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54 B56:G7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64" zoomScaleNormal="70" workbookViewId="0">
      <selection activeCell="E45" sqref="E4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436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x14ac:dyDescent="0.25">
      <c r="A4" s="117" t="s">
        <v>437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30 de Septimbre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50" t="s">
        <v>438</v>
      </c>
      <c r="B7" s="153" t="s">
        <v>304</v>
      </c>
      <c r="C7" s="153"/>
      <c r="D7" s="153"/>
      <c r="E7" s="153"/>
      <c r="F7" s="153"/>
      <c r="G7" s="153" t="s">
        <v>305</v>
      </c>
    </row>
    <row r="8" spans="1:7" ht="30" x14ac:dyDescent="0.25">
      <c r="A8" s="151"/>
      <c r="B8" s="7" t="s">
        <v>306</v>
      </c>
      <c r="C8" s="34" t="s">
        <v>401</v>
      </c>
      <c r="D8" s="34" t="s">
        <v>237</v>
      </c>
      <c r="E8" s="34" t="s">
        <v>192</v>
      </c>
      <c r="F8" s="34" t="s">
        <v>209</v>
      </c>
      <c r="G8" s="163"/>
    </row>
    <row r="9" spans="1:7" ht="15.75" customHeight="1" x14ac:dyDescent="0.25">
      <c r="A9" s="27" t="s">
        <v>439</v>
      </c>
      <c r="B9" s="123">
        <f>SUM(B10,B11,B12,B15,B16,B19)</f>
        <v>26383124.510000002</v>
      </c>
      <c r="C9" s="123">
        <f t="shared" ref="C9:G9" si="0">SUM(C10,C11,C12,C15,C16,C19)</f>
        <v>2016772.64</v>
      </c>
      <c r="D9" s="123">
        <f t="shared" si="0"/>
        <v>28399897.150000002</v>
      </c>
      <c r="E9" s="123">
        <f t="shared" si="0"/>
        <v>18479736.079999998</v>
      </c>
      <c r="F9" s="123">
        <f t="shared" si="0"/>
        <v>18260537.149999999</v>
      </c>
      <c r="G9" s="123">
        <f t="shared" si="0"/>
        <v>9920161.070000004</v>
      </c>
    </row>
    <row r="10" spans="1:7" x14ac:dyDescent="0.25">
      <c r="A10" s="60" t="s">
        <v>440</v>
      </c>
      <c r="B10" s="219">
        <v>26383124.510000002</v>
      </c>
      <c r="C10" s="219">
        <v>2016772.64</v>
      </c>
      <c r="D10" s="218">
        <v>28399897.150000002</v>
      </c>
      <c r="E10" s="219">
        <v>18479736.079999998</v>
      </c>
      <c r="F10" s="219">
        <v>18260537.149999999</v>
      </c>
      <c r="G10" s="218">
        <v>9920161.070000004</v>
      </c>
    </row>
    <row r="11" spans="1:7" ht="15.75" customHeight="1" x14ac:dyDescent="0.25">
      <c r="A11" s="60" t="s">
        <v>441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442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443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444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446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447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448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449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450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440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441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442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443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445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446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447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448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449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451</v>
      </c>
      <c r="B33" s="37">
        <f>B21+B9</f>
        <v>26383124.510000002</v>
      </c>
      <c r="C33" s="37">
        <f t="shared" ref="C33:G33" si="8">C21+C9</f>
        <v>2016772.64</v>
      </c>
      <c r="D33" s="37">
        <f t="shared" si="8"/>
        <v>28399897.150000002</v>
      </c>
      <c r="E33" s="37">
        <f t="shared" si="8"/>
        <v>18479736.079999998</v>
      </c>
      <c r="F33" s="37">
        <f t="shared" si="8"/>
        <v>18260537.149999999</v>
      </c>
      <c r="G33" s="37">
        <f t="shared" si="8"/>
        <v>9920161.070000004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452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 xml:space="preserve"> Junta Municipal de Agua Potable y Alcantarillado de Acámbaro, Gto.</v>
      </c>
      <c r="B2" s="133"/>
      <c r="C2" s="133"/>
      <c r="D2" s="133"/>
      <c r="E2" s="133"/>
      <c r="F2" s="133"/>
      <c r="G2" s="134"/>
    </row>
    <row r="3" spans="1:7" x14ac:dyDescent="0.25">
      <c r="A3" s="135" t="s">
        <v>453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454</v>
      </c>
      <c r="B5" s="136"/>
      <c r="C5" s="136"/>
      <c r="D5" s="136"/>
      <c r="E5" s="136"/>
      <c r="F5" s="136"/>
      <c r="G5" s="137"/>
    </row>
    <row r="6" spans="1:7" x14ac:dyDescent="0.25">
      <c r="A6" s="164" t="s">
        <v>455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456</v>
      </c>
      <c r="C7" s="165"/>
      <c r="D7" s="165"/>
      <c r="E7" s="165"/>
      <c r="F7" s="165"/>
      <c r="G7" s="165"/>
    </row>
    <row r="8" spans="1:7" ht="30" x14ac:dyDescent="0.25">
      <c r="A8" s="73" t="s">
        <v>457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459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460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461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462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467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469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470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471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 xml:space="preserve"> Junta Municipal de Agua Potable y Alcantarillado de Acámbaro,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472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454</v>
      </c>
      <c r="B5" s="118"/>
      <c r="C5" s="118"/>
      <c r="D5" s="118"/>
      <c r="E5" s="118"/>
      <c r="F5" s="118"/>
      <c r="G5" s="119"/>
    </row>
    <row r="6" spans="1:7" x14ac:dyDescent="0.25">
      <c r="A6" s="168" t="s">
        <v>473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456</v>
      </c>
      <c r="C7" s="165"/>
      <c r="D7" s="165"/>
      <c r="E7" s="165"/>
      <c r="F7" s="165"/>
      <c r="G7" s="165"/>
    </row>
    <row r="8" spans="1:7" x14ac:dyDescent="0.25">
      <c r="A8" s="27" t="s">
        <v>474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475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476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477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479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480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481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475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476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477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478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479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480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485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483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486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487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 xml:space="preserve"> Junta Municipal de Agua Potable y Alcantarillado de Acámbaro,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488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1" t="s">
        <v>455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489</v>
      </c>
    </row>
    <row r="7" spans="1:7" x14ac:dyDescent="0.25">
      <c r="A7" s="64" t="s">
        <v>457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490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491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492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493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494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497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498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499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500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501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502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503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504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505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467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507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469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508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509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510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511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512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 xml:space="preserve"> Junta Municipal de Agua Potable y Alcantarillado de Acámbaro,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513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4" t="s">
        <v>473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514</v>
      </c>
    </row>
    <row r="7" spans="1:7" x14ac:dyDescent="0.25">
      <c r="A7" s="27" t="s">
        <v>474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475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478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475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485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483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515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510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511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516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 xml:space="preserve"> Junta Municipal de Agua Potable y Alcantarillado de Acámbaro, Gto.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517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518</v>
      </c>
      <c r="C4" s="125" t="s">
        <v>519</v>
      </c>
      <c r="D4" s="125" t="s">
        <v>520</v>
      </c>
      <c r="E4" s="125" t="s">
        <v>521</v>
      </c>
      <c r="F4" s="125" t="s">
        <v>522</v>
      </c>
    </row>
    <row r="5" spans="1:6" ht="12.75" customHeight="1" x14ac:dyDescent="0.25">
      <c r="A5" s="19" t="s">
        <v>523</v>
      </c>
      <c r="B5" s="55"/>
      <c r="C5" s="55"/>
      <c r="D5" s="55"/>
      <c r="E5" s="55"/>
      <c r="F5" s="55"/>
    </row>
    <row r="6" spans="1:6" ht="30" x14ac:dyDescent="0.25">
      <c r="A6" s="61" t="s">
        <v>524</v>
      </c>
      <c r="B6" s="62"/>
      <c r="C6" s="62"/>
      <c r="D6" s="62"/>
      <c r="E6" s="62"/>
      <c r="F6" s="62"/>
    </row>
    <row r="7" spans="1:6" ht="15" x14ac:dyDescent="0.25">
      <c r="A7" s="61" t="s">
        <v>525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526</v>
      </c>
      <c r="B9" s="47"/>
      <c r="C9" s="47"/>
      <c r="D9" s="47"/>
      <c r="E9" s="47"/>
      <c r="F9" s="47"/>
    </row>
    <row r="10" spans="1:6" ht="15" x14ac:dyDescent="0.25">
      <c r="A10" s="61" t="s">
        <v>527</v>
      </c>
      <c r="B10" s="62"/>
      <c r="C10" s="62"/>
      <c r="D10" s="62"/>
      <c r="E10" s="62"/>
      <c r="F10" s="62"/>
    </row>
    <row r="11" spans="1:6" ht="15" x14ac:dyDescent="0.25">
      <c r="A11" s="83" t="s">
        <v>528</v>
      </c>
      <c r="B11" s="62"/>
      <c r="C11" s="62"/>
      <c r="D11" s="62"/>
      <c r="E11" s="62"/>
      <c r="F11" s="62"/>
    </row>
    <row r="12" spans="1:6" ht="15" x14ac:dyDescent="0.25">
      <c r="A12" s="83" t="s">
        <v>529</v>
      </c>
      <c r="B12" s="62"/>
      <c r="C12" s="62"/>
      <c r="D12" s="62"/>
      <c r="E12" s="62"/>
      <c r="F12" s="62"/>
    </row>
    <row r="13" spans="1:6" ht="15" x14ac:dyDescent="0.25">
      <c r="A13" s="83" t="s">
        <v>530</v>
      </c>
      <c r="B13" s="62"/>
      <c r="C13" s="62"/>
      <c r="D13" s="62"/>
      <c r="E13" s="62"/>
      <c r="F13" s="62"/>
    </row>
    <row r="14" spans="1:6" ht="15" x14ac:dyDescent="0.25">
      <c r="A14" s="61" t="s">
        <v>531</v>
      </c>
      <c r="B14" s="62"/>
      <c r="C14" s="62"/>
      <c r="D14" s="62"/>
      <c r="E14" s="62"/>
      <c r="F14" s="62"/>
    </row>
    <row r="15" spans="1:6" ht="15" x14ac:dyDescent="0.25">
      <c r="A15" s="83" t="s">
        <v>528</v>
      </c>
      <c r="B15" s="62"/>
      <c r="C15" s="62"/>
      <c r="D15" s="62"/>
      <c r="E15" s="62"/>
      <c r="F15" s="62"/>
    </row>
    <row r="16" spans="1:6" ht="15" x14ac:dyDescent="0.25">
      <c r="A16" s="83" t="s">
        <v>529</v>
      </c>
      <c r="B16" s="62"/>
      <c r="C16" s="62"/>
      <c r="D16" s="62"/>
      <c r="E16" s="62"/>
      <c r="F16" s="62"/>
    </row>
    <row r="17" spans="1:6" ht="15" x14ac:dyDescent="0.25">
      <c r="A17" s="83" t="s">
        <v>530</v>
      </c>
      <c r="B17" s="62"/>
      <c r="C17" s="62"/>
      <c r="D17" s="62"/>
      <c r="E17" s="62"/>
      <c r="F17" s="62"/>
    </row>
    <row r="18" spans="1:6" ht="15" x14ac:dyDescent="0.25">
      <c r="A18" s="61" t="s">
        <v>532</v>
      </c>
      <c r="B18" s="126"/>
      <c r="C18" s="62"/>
      <c r="D18" s="62"/>
      <c r="E18" s="62"/>
      <c r="F18" s="62"/>
    </row>
    <row r="19" spans="1:6" ht="15" x14ac:dyDescent="0.25">
      <c r="A19" s="61" t="s">
        <v>533</v>
      </c>
      <c r="B19" s="62"/>
      <c r="C19" s="62"/>
      <c r="D19" s="62"/>
      <c r="E19" s="62"/>
      <c r="F19" s="62"/>
    </row>
    <row r="20" spans="1:6" ht="30" x14ac:dyDescent="0.25">
      <c r="A20" s="61" t="s">
        <v>534</v>
      </c>
      <c r="B20" s="127"/>
      <c r="C20" s="127"/>
      <c r="D20" s="127"/>
      <c r="E20" s="127"/>
      <c r="F20" s="127"/>
    </row>
    <row r="21" spans="1:6" ht="30" x14ac:dyDescent="0.25">
      <c r="A21" s="61" t="s">
        <v>535</v>
      </c>
      <c r="B21" s="127"/>
      <c r="C21" s="127"/>
      <c r="D21" s="127"/>
      <c r="E21" s="127"/>
      <c r="F21" s="127"/>
    </row>
    <row r="22" spans="1:6" ht="30" x14ac:dyDescent="0.25">
      <c r="A22" s="61" t="s">
        <v>536</v>
      </c>
      <c r="B22" s="127"/>
      <c r="C22" s="127"/>
      <c r="D22" s="127"/>
      <c r="E22" s="127"/>
      <c r="F22" s="127"/>
    </row>
    <row r="23" spans="1:6" ht="15" x14ac:dyDescent="0.25">
      <c r="A23" s="61" t="s">
        <v>537</v>
      </c>
      <c r="B23" s="127"/>
      <c r="C23" s="127"/>
      <c r="D23" s="127"/>
      <c r="E23" s="127"/>
      <c r="F23" s="127"/>
    </row>
    <row r="24" spans="1:6" ht="15" x14ac:dyDescent="0.25">
      <c r="A24" s="61" t="s">
        <v>538</v>
      </c>
      <c r="B24" s="128"/>
      <c r="C24" s="62"/>
      <c r="D24" s="62"/>
      <c r="E24" s="62"/>
      <c r="F24" s="62"/>
    </row>
    <row r="25" spans="1:6" ht="15" x14ac:dyDescent="0.25">
      <c r="A25" s="61" t="s">
        <v>539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540</v>
      </c>
      <c r="B27" s="47"/>
      <c r="C27" s="47"/>
      <c r="D27" s="47"/>
      <c r="E27" s="47"/>
      <c r="F27" s="47"/>
    </row>
    <row r="28" spans="1:6" ht="15" x14ac:dyDescent="0.25">
      <c r="A28" s="61" t="s">
        <v>541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542</v>
      </c>
      <c r="B30" s="47"/>
      <c r="C30" s="47"/>
      <c r="D30" s="47"/>
      <c r="E30" s="47"/>
      <c r="F30" s="47"/>
    </row>
    <row r="31" spans="1:6" ht="15" x14ac:dyDescent="0.25">
      <c r="A31" s="61" t="s">
        <v>527</v>
      </c>
      <c r="B31" s="62"/>
      <c r="C31" s="62"/>
      <c r="D31" s="62"/>
      <c r="E31" s="62"/>
      <c r="F31" s="62"/>
    </row>
    <row r="32" spans="1:6" ht="15" x14ac:dyDescent="0.25">
      <c r="A32" s="61" t="s">
        <v>531</v>
      </c>
      <c r="B32" s="62"/>
      <c r="C32" s="62"/>
      <c r="D32" s="62"/>
      <c r="E32" s="62"/>
      <c r="F32" s="62"/>
    </row>
    <row r="33" spans="1:6" ht="15" x14ac:dyDescent="0.25">
      <c r="A33" s="61" t="s">
        <v>543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544</v>
      </c>
      <c r="B35" s="47"/>
      <c r="C35" s="47"/>
      <c r="D35" s="47"/>
      <c r="E35" s="47"/>
      <c r="F35" s="47"/>
    </row>
    <row r="36" spans="1:6" ht="15" x14ac:dyDescent="0.25">
      <c r="A36" s="61" t="s">
        <v>545</v>
      </c>
      <c r="B36" s="62"/>
      <c r="C36" s="62"/>
      <c r="D36" s="62"/>
      <c r="E36" s="62"/>
      <c r="F36" s="62"/>
    </row>
    <row r="37" spans="1:6" ht="15" x14ac:dyDescent="0.25">
      <c r="A37" s="61" t="s">
        <v>546</v>
      </c>
      <c r="B37" s="62"/>
      <c r="C37" s="62"/>
      <c r="D37" s="62"/>
      <c r="E37" s="62"/>
      <c r="F37" s="62"/>
    </row>
    <row r="38" spans="1:6" ht="15" x14ac:dyDescent="0.25">
      <c r="A38" s="61" t="s">
        <v>547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548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549</v>
      </c>
      <c r="B42" s="47"/>
      <c r="C42" s="47"/>
      <c r="D42" s="47"/>
      <c r="E42" s="47"/>
      <c r="F42" s="47"/>
    </row>
    <row r="43" spans="1:6" ht="15" x14ac:dyDescent="0.25">
      <c r="A43" s="61" t="s">
        <v>550</v>
      </c>
      <c r="B43" s="62"/>
      <c r="C43" s="62"/>
      <c r="D43" s="62"/>
      <c r="E43" s="62"/>
      <c r="F43" s="62"/>
    </row>
    <row r="44" spans="1:6" ht="15" x14ac:dyDescent="0.25">
      <c r="A44" s="61" t="s">
        <v>551</v>
      </c>
      <c r="B44" s="62"/>
      <c r="C44" s="62"/>
      <c r="D44" s="62"/>
      <c r="E44" s="62"/>
      <c r="F44" s="62"/>
    </row>
    <row r="45" spans="1:6" ht="15" x14ac:dyDescent="0.25">
      <c r="A45" s="61" t="s">
        <v>552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553</v>
      </c>
      <c r="B47" s="47"/>
      <c r="C47" s="47"/>
      <c r="D47" s="47"/>
      <c r="E47" s="47"/>
      <c r="F47" s="47"/>
    </row>
    <row r="48" spans="1:6" ht="15" x14ac:dyDescent="0.25">
      <c r="A48" s="61" t="s">
        <v>551</v>
      </c>
      <c r="B48" s="127"/>
      <c r="C48" s="127"/>
      <c r="D48" s="127"/>
      <c r="E48" s="127"/>
      <c r="F48" s="127"/>
    </row>
    <row r="49" spans="1:6" ht="15" x14ac:dyDescent="0.25">
      <c r="A49" s="61" t="s">
        <v>552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554</v>
      </c>
      <c r="B51" s="47"/>
      <c r="C51" s="47"/>
      <c r="D51" s="47"/>
      <c r="E51" s="47"/>
      <c r="F51" s="47"/>
    </row>
    <row r="52" spans="1:6" ht="15" x14ac:dyDescent="0.25">
      <c r="A52" s="61" t="s">
        <v>551</v>
      </c>
      <c r="B52" s="62"/>
      <c r="C52" s="62"/>
      <c r="D52" s="62"/>
      <c r="E52" s="62"/>
      <c r="F52" s="62"/>
    </row>
    <row r="53" spans="1:6" ht="15" x14ac:dyDescent="0.25">
      <c r="A53" s="61" t="s">
        <v>552</v>
      </c>
      <c r="B53" s="62"/>
      <c r="C53" s="62"/>
      <c r="D53" s="62"/>
      <c r="E53" s="62"/>
      <c r="F53" s="62"/>
    </row>
    <row r="54" spans="1:6" ht="15" x14ac:dyDescent="0.25">
      <c r="A54" s="61" t="s">
        <v>555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556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551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552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557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558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559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560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561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562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Formato 1</vt:lpstr>
      <vt:lpstr>Formato 2</vt:lpstr>
      <vt:lpstr>Formato 3</vt:lpstr>
      <vt:lpstr>Hoja1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Judy</cp:lastModifiedBy>
  <cp:revision/>
  <dcterms:created xsi:type="dcterms:W3CDTF">2023-03-16T22:14:51Z</dcterms:created>
  <dcterms:modified xsi:type="dcterms:W3CDTF">2023-11-09T19:27:01Z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